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Mathew\Documents\Presentations\"/>
    </mc:Choice>
  </mc:AlternateContent>
  <xr:revisionPtr revIDLastSave="0" documentId="8_{39734072-4F71-482C-8615-85642697A552}" xr6:coauthVersionLast="47" xr6:coauthVersionMax="47" xr10:uidLastSave="{00000000-0000-0000-0000-000000000000}"/>
  <bookViews>
    <workbookView xWindow="732" yWindow="732" windowWidth="18750" windowHeight="11460" firstSheet="1" activeTab="1" xr2:uid="{7E053E48-93E4-44EB-9474-3F8C44E0F684}"/>
  </bookViews>
  <sheets>
    <sheet name="Value by Payor (2)" sheetId="4" state="hidden" r:id="rId1"/>
    <sheet name="Value by Payor" sheetId="2" r:id="rId2"/>
  </sheets>
  <definedNames>
    <definedName name="_xlnm._FilterDatabase" localSheetId="1" hidden="1">'Value by Payor'!$A$2:$Q$2</definedName>
    <definedName name="_xlnm._FilterDatabase" localSheetId="0" hidden="1">'Value by Payor (2)'!$A$2:$R$2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8" i="2" l="1"/>
  <c r="M17" i="2"/>
  <c r="M16" i="2"/>
  <c r="M15" i="2"/>
  <c r="M14" i="2"/>
  <c r="M13" i="2"/>
  <c r="M8" i="2"/>
  <c r="M7" i="2"/>
  <c r="M6" i="2"/>
  <c r="M5" i="2"/>
  <c r="M4" i="2"/>
  <c r="M3" i="2"/>
  <c r="L19" i="2"/>
  <c r="L17" i="2"/>
  <c r="L16" i="2"/>
  <c r="L15" i="2"/>
  <c r="L14" i="2"/>
  <c r="L13" i="2"/>
  <c r="L12" i="2"/>
  <c r="L7" i="2"/>
  <c r="L6" i="2"/>
  <c r="L5" i="2"/>
  <c r="L4" i="2"/>
  <c r="L3" i="2"/>
  <c r="N20" i="4"/>
  <c r="M20" i="4"/>
  <c r="I20" i="4"/>
  <c r="L11" i="4" s="1"/>
  <c r="N11" i="4" s="1"/>
  <c r="Q11" i="4" s="1"/>
  <c r="H20" i="4"/>
  <c r="K11" i="4" s="1"/>
  <c r="M11" i="4" s="1"/>
  <c r="J19" i="4"/>
  <c r="G19" i="4"/>
  <c r="J18" i="4"/>
  <c r="G18" i="4"/>
  <c r="J17" i="4"/>
  <c r="G17" i="4"/>
  <c r="L16" i="4"/>
  <c r="N16" i="4" s="1"/>
  <c r="Q16" i="4" s="1"/>
  <c r="K16" i="4"/>
  <c r="M16" i="4" s="1"/>
  <c r="P16" i="4" s="1"/>
  <c r="J16" i="4"/>
  <c r="G16" i="4"/>
  <c r="J15" i="4"/>
  <c r="G15" i="4"/>
  <c r="J14" i="4"/>
  <c r="G14" i="4"/>
  <c r="J13" i="4"/>
  <c r="G13" i="4"/>
  <c r="L12" i="4"/>
  <c r="N12" i="4" s="1"/>
  <c r="Q12" i="4" s="1"/>
  <c r="J12" i="4"/>
  <c r="G12" i="4"/>
  <c r="J11" i="4"/>
  <c r="G11" i="4"/>
  <c r="K10" i="4"/>
  <c r="M10" i="4" s="1"/>
  <c r="J10" i="4"/>
  <c r="G10" i="4"/>
  <c r="J9" i="4"/>
  <c r="F9" i="4"/>
  <c r="E9" i="4"/>
  <c r="G9" i="4" s="1"/>
  <c r="L8" i="4"/>
  <c r="N8" i="4" s="1"/>
  <c r="Q8" i="4" s="1"/>
  <c r="J8" i="4"/>
  <c r="G8" i="4"/>
  <c r="K7" i="4"/>
  <c r="M7" i="4" s="1"/>
  <c r="P7" i="4" s="1"/>
  <c r="J7" i="4"/>
  <c r="G7" i="4"/>
  <c r="L6" i="4"/>
  <c r="N6" i="4" s="1"/>
  <c r="Q6" i="4" s="1"/>
  <c r="K6" i="4"/>
  <c r="M6" i="4" s="1"/>
  <c r="J6" i="4"/>
  <c r="G6" i="4"/>
  <c r="J5" i="4"/>
  <c r="G5" i="4"/>
  <c r="J4" i="4"/>
  <c r="G4" i="4"/>
  <c r="J3" i="4"/>
  <c r="G3" i="4"/>
  <c r="M20" i="2"/>
  <c r="M19" i="2" s="1"/>
  <c r="L20" i="2"/>
  <c r="L18" i="2" s="1"/>
  <c r="H20" i="2"/>
  <c r="K5" i="2" s="1"/>
  <c r="G20" i="2"/>
  <c r="E9" i="2"/>
  <c r="D9" i="2"/>
  <c r="K19" i="2"/>
  <c r="J19" i="2"/>
  <c r="I19" i="2"/>
  <c r="F19" i="2"/>
  <c r="K18" i="2"/>
  <c r="P18" i="2" s="1"/>
  <c r="J18" i="2"/>
  <c r="I18" i="2"/>
  <c r="F18" i="2"/>
  <c r="K17" i="2"/>
  <c r="J17" i="2"/>
  <c r="I17" i="2"/>
  <c r="F17" i="2"/>
  <c r="K16" i="2"/>
  <c r="J16" i="2"/>
  <c r="I16" i="2"/>
  <c r="F16" i="2"/>
  <c r="K15" i="2"/>
  <c r="J15" i="2"/>
  <c r="I15" i="2"/>
  <c r="F15" i="2"/>
  <c r="K14" i="2"/>
  <c r="J14" i="2"/>
  <c r="I14" i="2"/>
  <c r="F14" i="2"/>
  <c r="K13" i="2"/>
  <c r="J13" i="2"/>
  <c r="I13" i="2"/>
  <c r="F13" i="2"/>
  <c r="K12" i="2"/>
  <c r="J12" i="2"/>
  <c r="I12" i="2"/>
  <c r="F12" i="2"/>
  <c r="K11" i="2"/>
  <c r="J11" i="2"/>
  <c r="I11" i="2"/>
  <c r="F11" i="2"/>
  <c r="K10" i="2"/>
  <c r="J10" i="2"/>
  <c r="I10" i="2"/>
  <c r="F10" i="2"/>
  <c r="K9" i="2"/>
  <c r="J9" i="2"/>
  <c r="I9" i="2"/>
  <c r="K8" i="2"/>
  <c r="P8" i="2" s="1"/>
  <c r="J8" i="2"/>
  <c r="I8" i="2"/>
  <c r="F8" i="2"/>
  <c r="J7" i="2"/>
  <c r="I7" i="2"/>
  <c r="F7" i="2"/>
  <c r="K6" i="2"/>
  <c r="J6" i="2"/>
  <c r="I6" i="2"/>
  <c r="F6" i="2"/>
  <c r="J5" i="2"/>
  <c r="O5" i="2" s="1"/>
  <c r="I5" i="2"/>
  <c r="F5" i="2"/>
  <c r="K4" i="2"/>
  <c r="J4" i="2"/>
  <c r="I4" i="2"/>
  <c r="F4" i="2"/>
  <c r="K3" i="2"/>
  <c r="J3" i="2"/>
  <c r="I3" i="2"/>
  <c r="F3" i="2"/>
  <c r="M9" i="2" l="1"/>
  <c r="P14" i="2"/>
  <c r="O10" i="2"/>
  <c r="P11" i="2"/>
  <c r="O16" i="2"/>
  <c r="L9" i="2"/>
  <c r="N9" i="2" s="1"/>
  <c r="Q9" i="2" s="1"/>
  <c r="M10" i="2"/>
  <c r="L8" i="2"/>
  <c r="O8" i="2" s="1"/>
  <c r="L10" i="2"/>
  <c r="M11" i="2"/>
  <c r="P10" i="2"/>
  <c r="L11" i="2"/>
  <c r="N11" i="2" s="1"/>
  <c r="Q11" i="2" s="1"/>
  <c r="M12" i="2"/>
  <c r="P12" i="2" s="1"/>
  <c r="P13" i="2"/>
  <c r="P4" i="2"/>
  <c r="P16" i="2"/>
  <c r="P19" i="2"/>
  <c r="P5" i="2"/>
  <c r="P6" i="2"/>
  <c r="P15" i="2"/>
  <c r="P17" i="2"/>
  <c r="P3" i="2"/>
  <c r="O13" i="2"/>
  <c r="O18" i="2"/>
  <c r="K8" i="4"/>
  <c r="M8" i="4" s="1"/>
  <c r="K17" i="4"/>
  <c r="M17" i="4" s="1"/>
  <c r="K13" i="4"/>
  <c r="M13" i="4" s="1"/>
  <c r="L17" i="4"/>
  <c r="N17" i="4" s="1"/>
  <c r="Q17" i="4" s="1"/>
  <c r="L13" i="4"/>
  <c r="N13" i="4" s="1"/>
  <c r="Q13" i="4" s="1"/>
  <c r="K4" i="4"/>
  <c r="M4" i="4" s="1"/>
  <c r="P4" i="4" s="1"/>
  <c r="L5" i="4"/>
  <c r="N5" i="4" s="1"/>
  <c r="K5" i="4"/>
  <c r="M5" i="4" s="1"/>
  <c r="P5" i="4" s="1"/>
  <c r="K9" i="4"/>
  <c r="M9" i="4" s="1"/>
  <c r="K18" i="4"/>
  <c r="M18" i="4" s="1"/>
  <c r="P18" i="4" s="1"/>
  <c r="L9" i="4"/>
  <c r="N9" i="4" s="1"/>
  <c r="Q9" i="4" s="1"/>
  <c r="K14" i="4"/>
  <c r="M14" i="4" s="1"/>
  <c r="P14" i="4" s="1"/>
  <c r="L18" i="4"/>
  <c r="N18" i="4" s="1"/>
  <c r="Q18" i="4" s="1"/>
  <c r="K3" i="4"/>
  <c r="M3" i="4" s="1"/>
  <c r="O3" i="4" s="1"/>
  <c r="R3" i="4" s="1"/>
  <c r="L15" i="4"/>
  <c r="N15" i="4" s="1"/>
  <c r="Q15" i="4" s="1"/>
  <c r="L10" i="4"/>
  <c r="N10" i="4" s="1"/>
  <c r="Q10" i="4" s="1"/>
  <c r="K15" i="4"/>
  <c r="M15" i="4" s="1"/>
  <c r="O15" i="4" s="1"/>
  <c r="R15" i="4" s="1"/>
  <c r="L3" i="4"/>
  <c r="N3" i="4" s="1"/>
  <c r="Q3" i="4" s="1"/>
  <c r="P8" i="4"/>
  <c r="O8" i="4"/>
  <c r="R8" i="4" s="1"/>
  <c r="Q5" i="4"/>
  <c r="O5" i="4"/>
  <c r="R5" i="4" s="1"/>
  <c r="P13" i="4"/>
  <c r="P9" i="4"/>
  <c r="P11" i="4"/>
  <c r="O11" i="4"/>
  <c r="R11" i="4" s="1"/>
  <c r="O6" i="4"/>
  <c r="R6" i="4" s="1"/>
  <c r="P6" i="4"/>
  <c r="P17" i="4"/>
  <c r="O17" i="4"/>
  <c r="R17" i="4" s="1"/>
  <c r="P10" i="4"/>
  <c r="K19" i="4"/>
  <c r="M19" i="4" s="1"/>
  <c r="L19" i="4"/>
  <c r="N19" i="4" s="1"/>
  <c r="Q19" i="4" s="1"/>
  <c r="K12" i="4"/>
  <c r="M12" i="4" s="1"/>
  <c r="L7" i="4"/>
  <c r="N7" i="4" s="1"/>
  <c r="Q7" i="4" s="1"/>
  <c r="L14" i="4"/>
  <c r="N14" i="4" s="1"/>
  <c r="O16" i="4"/>
  <c r="R16" i="4" s="1"/>
  <c r="O7" i="4"/>
  <c r="R7" i="4" s="1"/>
  <c r="L4" i="4"/>
  <c r="N4" i="4" s="1"/>
  <c r="Q4" i="4" s="1"/>
  <c r="F9" i="2"/>
  <c r="K7" i="2"/>
  <c r="P7" i="2" s="1"/>
  <c r="P9" i="2"/>
  <c r="O4" i="2"/>
  <c r="N4" i="2"/>
  <c r="Q4" i="2" s="1"/>
  <c r="O3" i="2"/>
  <c r="N3" i="2"/>
  <c r="Q3" i="2" s="1"/>
  <c r="O14" i="2"/>
  <c r="N14" i="2"/>
  <c r="Q14" i="2" s="1"/>
  <c r="O15" i="2"/>
  <c r="N15" i="2"/>
  <c r="Q15" i="2" s="1"/>
  <c r="O9" i="2"/>
  <c r="N16" i="2"/>
  <c r="Q16" i="2" s="1"/>
  <c r="N19" i="2"/>
  <c r="Q19" i="2" s="1"/>
  <c r="O19" i="2"/>
  <c r="N8" i="2"/>
  <c r="Q8" i="2" s="1"/>
  <c r="N17" i="2"/>
  <c r="Q17" i="2" s="1"/>
  <c r="O17" i="2"/>
  <c r="O12" i="2"/>
  <c r="N12" i="2"/>
  <c r="Q12" i="2" s="1"/>
  <c r="O6" i="2"/>
  <c r="N6" i="2"/>
  <c r="Q6" i="2" s="1"/>
  <c r="O7" i="2"/>
  <c r="N10" i="2"/>
  <c r="Q10" i="2" s="1"/>
  <c r="N18" i="2"/>
  <c r="Q18" i="2" s="1"/>
  <c r="N5" i="2"/>
  <c r="Q5" i="2" s="1"/>
  <c r="N13" i="2"/>
  <c r="Q13" i="2" s="1"/>
  <c r="O11" i="2" l="1"/>
  <c r="N7" i="2"/>
  <c r="Q7" i="2" s="1"/>
  <c r="P15" i="4"/>
  <c r="O9" i="4"/>
  <c r="R9" i="4" s="1"/>
  <c r="O18" i="4"/>
  <c r="R18" i="4" s="1"/>
  <c r="P3" i="4"/>
  <c r="O13" i="4"/>
  <c r="R13" i="4" s="1"/>
  <c r="O10" i="4"/>
  <c r="R10" i="4" s="1"/>
  <c r="P12" i="4"/>
  <c r="O12" i="4"/>
  <c r="R12" i="4" s="1"/>
  <c r="O4" i="4"/>
  <c r="R4" i="4" s="1"/>
  <c r="Q14" i="4"/>
  <c r="O14" i="4"/>
  <c r="R14" i="4" s="1"/>
  <c r="P19" i="4"/>
  <c r="O19" i="4"/>
  <c r="R19" i="4" s="1"/>
</calcChain>
</file>

<file path=xl/sharedStrings.xml><?xml version="1.0" encoding="utf-8"?>
<sst xmlns="http://schemas.openxmlformats.org/spreadsheetml/2006/main" count="170" uniqueCount="67">
  <si>
    <t>Weighting</t>
  </si>
  <si>
    <t>Weighting Impact to Performance</t>
  </si>
  <si>
    <t>Domain</t>
  </si>
  <si>
    <t>STAR Measure name</t>
  </si>
  <si>
    <t>Total</t>
  </si>
  <si>
    <t>Medication Adherence for Diabetes Medications</t>
  </si>
  <si>
    <t>Medication Adherence for Hypertension (RAS antagonists)</t>
  </si>
  <si>
    <t>Medication Adherence for Cholesterol (Statins)</t>
  </si>
  <si>
    <t>Statin Use in Persons with Diabetes (SUPD)</t>
  </si>
  <si>
    <t>External</t>
  </si>
  <si>
    <t>Statin Therapy for Patients with Cardiovascular Disease</t>
  </si>
  <si>
    <t>In-Clinic</t>
  </si>
  <si>
    <t>Diabetes Care – Blood Sugar Controlled</t>
  </si>
  <si>
    <t xml:space="preserve">Diabetes Care – Kidney Health </t>
  </si>
  <si>
    <t>Controlling High Blood Pressure</t>
  </si>
  <si>
    <t>Breast Cancer Screening</t>
  </si>
  <si>
    <t>Colorectal Cancer Screening</t>
  </si>
  <si>
    <t>Diabetes Care – Eye Exam</t>
  </si>
  <si>
    <t>Osteoporosis Management in Women who had a Fracture</t>
  </si>
  <si>
    <t>Admin</t>
  </si>
  <si>
    <t>Medication Reconciliation Post-Discharge</t>
  </si>
  <si>
    <t>FMC - Follow-up after ED visit 2+ Chronic Conditions</t>
  </si>
  <si>
    <t>Plan All Cause Readmission (30 days)</t>
  </si>
  <si>
    <t>Px</t>
  </si>
  <si>
    <t>PX Getting Needed Care</t>
  </si>
  <si>
    <t>PX Care Coordination</t>
  </si>
  <si>
    <t>Payor 1</t>
  </si>
  <si>
    <t>Payor 2</t>
  </si>
  <si>
    <t>Financial Impact to Performance - Total</t>
  </si>
  <si>
    <t>Financial Impact to Performance - Per Closed Measure</t>
  </si>
  <si>
    <t>Budgeted Financial Value - Total</t>
  </si>
  <si>
    <t>Med</t>
  </si>
  <si>
    <t>Weighting or Financial Total</t>
  </si>
  <si>
    <t>MAD</t>
  </si>
  <si>
    <t>MAH</t>
  </si>
  <si>
    <t>MAC</t>
  </si>
  <si>
    <t>SUPD</t>
  </si>
  <si>
    <t>OMW</t>
  </si>
  <si>
    <t>MRP</t>
  </si>
  <si>
    <t>SPC</t>
  </si>
  <si>
    <t>GSD</t>
  </si>
  <si>
    <t>KED</t>
  </si>
  <si>
    <t>CBP</t>
  </si>
  <si>
    <t>BCS</t>
  </si>
  <si>
    <t>COL</t>
  </si>
  <si>
    <t>EED</t>
  </si>
  <si>
    <t>FMC</t>
  </si>
  <si>
    <t>ACR</t>
  </si>
  <si>
    <t>PX GNC</t>
  </si>
  <si>
    <t>PX CC</t>
  </si>
  <si>
    <t>2024 Gaps to 5 Stars</t>
  </si>
  <si>
    <t>Measure Summary</t>
  </si>
  <si>
    <t>% of patients that have picked up medications on time &gt;80% for the year</t>
  </si>
  <si>
    <t>If patient that has diabetes has picked up a statin</t>
  </si>
  <si>
    <t>If patient that has CVD has picked up a statin</t>
  </si>
  <si>
    <t>If a patient with diabetes has an A1c &lt;=9%</t>
  </si>
  <si>
    <t>If a patient with diabetes has had both a eGFR and uACR to measure kidney function</t>
  </si>
  <si>
    <t>If a patient with high cholestoral has a BP &lt;140/90</t>
  </si>
  <si>
    <t>If a patient has completed a mammogram over the past 27 months</t>
  </si>
  <si>
    <t>If a patient has completed a version of colo. Screen over the past 9, 3, 2, 1 years</t>
  </si>
  <si>
    <t>If a patient with diabetes has had a eye exam that tests for retinopathy over the past 1-2 years</t>
  </si>
  <si>
    <t>If a woman with a fracture has had a DEXA scan wiithin 180 days of fracture</t>
  </si>
  <si>
    <t>If a patient has received a form of TCM within 30 days post IP discharge</t>
  </si>
  <si>
    <t>If a patient has received outreach following ED visit within 8 day period</t>
  </si>
  <si>
    <t>If a patient was readmitted</t>
  </si>
  <si>
    <t>If a patient is getting timly care by their provider based on their opinion</t>
  </si>
  <si>
    <t>If a patient is getting coordinated care between specailsits based on their opinion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</si>
</sst>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</fills>
  <borders count="2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indexed="64"/>
      </right>
      <top style="hair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indexed="64"/>
      </right>
      <top/>
      <bottom style="hair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/>
    <xf numFmtId="0" fontId="2" fillId="8" borderId="1" xfId="0" applyFont="1" applyFill="1" applyBorder="1"/>
    <xf numFmtId="3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9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2" fillId="8" borderId="2" xfId="0" applyFont="1" applyFill="1" applyBorder="1"/>
    <xf numFmtId="3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9" fontId="0" fillId="0" borderId="2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2" fillId="8" borderId="3" xfId="0" applyFont="1" applyFill="1" applyBorder="1"/>
    <xf numFmtId="0" fontId="2" fillId="8" borderId="5" xfId="0" applyFont="1" applyFill="1" applyBorder="1"/>
    <xf numFmtId="0" fontId="2" fillId="8" borderId="6" xfId="0" applyFont="1" applyFill="1" applyBorder="1"/>
    <xf numFmtId="0" fontId="2" fillId="0" borderId="6" xfId="0" applyFont="1" applyBorder="1"/>
    <xf numFmtId="164" fontId="2" fillId="0" borderId="6" xfId="0" applyNumberFormat="1" applyFont="1" applyBorder="1"/>
    <xf numFmtId="0" fontId="2" fillId="0" borderId="7" xfId="0" applyFont="1" applyBorder="1"/>
    <xf numFmtId="0" fontId="2" fillId="8" borderId="8" xfId="0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8" borderId="9" xfId="0" applyFont="1" applyFill="1" applyBorder="1" applyAlignment="1">
      <alignment horizontal="right"/>
    </xf>
    <xf numFmtId="0" fontId="2" fillId="8" borderId="11" xfId="0" applyFont="1" applyFill="1" applyBorder="1"/>
    <xf numFmtId="0" fontId="2" fillId="8" borderId="12" xfId="0" applyFont="1" applyFill="1" applyBorder="1"/>
    <xf numFmtId="0" fontId="2" fillId="8" borderId="13" xfId="0" applyFont="1" applyFill="1" applyBorder="1"/>
    <xf numFmtId="0" fontId="2" fillId="0" borderId="14" xfId="0" applyFont="1" applyBorder="1"/>
    <xf numFmtId="0" fontId="2" fillId="0" borderId="15" xfId="0" applyFont="1" applyBorder="1"/>
    <xf numFmtId="164" fontId="0" fillId="0" borderId="4" xfId="0" applyNumberFormat="1" applyBorder="1" applyAlignment="1">
      <alignment horizontal="center"/>
    </xf>
    <xf numFmtId="0" fontId="2" fillId="8" borderId="17" xfId="0" applyFont="1" applyFill="1" applyBorder="1"/>
    <xf numFmtId="164" fontId="0" fillId="0" borderId="18" xfId="0" applyNumberFormat="1" applyBorder="1" applyAlignment="1">
      <alignment horizontal="center"/>
    </xf>
    <xf numFmtId="0" fontId="2" fillId="8" borderId="22" xfId="0" applyFont="1" applyFill="1" applyBorder="1"/>
    <xf numFmtId="0" fontId="2" fillId="8" borderId="23" xfId="0" applyFont="1" applyFill="1" applyBorder="1"/>
    <xf numFmtId="0" fontId="2" fillId="8" borderId="24" xfId="0" applyFont="1" applyFill="1" applyBorder="1"/>
    <xf numFmtId="3" fontId="0" fillId="0" borderId="24" xfId="0" applyNumberFormat="1" applyBorder="1" applyAlignment="1">
      <alignment horizontal="center"/>
    </xf>
    <xf numFmtId="0" fontId="0" fillId="0" borderId="24" xfId="0" applyBorder="1" applyAlignment="1">
      <alignment horizontal="center"/>
    </xf>
    <xf numFmtId="9" fontId="0" fillId="0" borderId="24" xfId="0" applyNumberFormat="1" applyBorder="1" applyAlignment="1">
      <alignment horizontal="center"/>
    </xf>
    <xf numFmtId="164" fontId="0" fillId="0" borderId="24" xfId="0" applyNumberFormat="1" applyBorder="1" applyAlignment="1">
      <alignment horizontal="center"/>
    </xf>
    <xf numFmtId="164" fontId="0" fillId="0" borderId="25" xfId="0" applyNumberFormat="1" applyBorder="1" applyAlignment="1">
      <alignment horizontal="center"/>
    </xf>
    <xf numFmtId="0" fontId="1" fillId="7" borderId="19" xfId="0" applyFont="1" applyFill="1" applyBorder="1"/>
    <xf numFmtId="0" fontId="1" fillId="7" borderId="20" xfId="0" applyFont="1" applyFill="1" applyBorder="1"/>
    <xf numFmtId="0" fontId="1" fillId="7" borderId="20" xfId="0" applyFont="1" applyFill="1" applyBorder="1" applyAlignment="1">
      <alignment horizontal="center"/>
    </xf>
    <xf numFmtId="0" fontId="1" fillId="7" borderId="21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0" fontId="2" fillId="5" borderId="15" xfId="0" applyFont="1" applyFill="1" applyBorder="1" applyAlignment="1">
      <alignment horizontal="center"/>
    </xf>
    <xf numFmtId="0" fontId="2" fillId="6" borderId="15" xfId="0" applyFont="1" applyFill="1" applyBorder="1" applyAlignment="1">
      <alignment horizontal="center"/>
    </xf>
    <xf numFmtId="0" fontId="2" fillId="6" borderId="1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A1972-3453-4943-8A9F-672986CBE0F4}">
  <sheetPr>
    <pageSetUpPr fitToPage="1"/>
  </sheetPr>
  <dimension ref="A1:R22"/>
  <sheetViews>
    <sheetView zoomScale="110" zoomScaleNormal="110" zoomScaleSheetLayoutView="78" workbookViewId="0">
      <pane xSplit="3" ySplit="2" topLeftCell="D7" activePane="bottomRight" state="frozen"/>
      <selection pane="topRight" activeCell="C1" sqref="C1"/>
      <selection pane="bottomLeft" activeCell="A3" sqref="A3"/>
      <selection pane="bottomRight" activeCell="G39" sqref="G39"/>
    </sheetView>
  </sheetViews>
  <sheetFormatPr defaultRowHeight="14.4" x14ac:dyDescent="0.55000000000000004"/>
  <cols>
    <col min="1" max="1" width="10.89453125" bestFit="1" customWidth="1"/>
    <col min="2" max="2" width="15.5234375" customWidth="1"/>
    <col min="3" max="3" width="49.41796875" bestFit="1" customWidth="1"/>
    <col min="4" max="4" width="70.89453125" bestFit="1" customWidth="1"/>
    <col min="5" max="5" width="12.7890625" bestFit="1" customWidth="1"/>
    <col min="6" max="6" width="13" bestFit="1" customWidth="1"/>
    <col min="7" max="7" width="11" bestFit="1" customWidth="1"/>
    <col min="8" max="9" width="13" bestFit="1" customWidth="1"/>
    <col min="10" max="10" width="11" bestFit="1" customWidth="1"/>
    <col min="11" max="11" width="16.68359375" customWidth="1"/>
    <col min="12" max="12" width="18.3125" customWidth="1"/>
    <col min="13" max="13" width="13.5234375" bestFit="1" customWidth="1"/>
    <col min="14" max="14" width="13.41796875" bestFit="1" customWidth="1"/>
    <col min="15" max="15" width="13.5234375" bestFit="1" customWidth="1"/>
    <col min="16" max="16" width="16.89453125" customWidth="1"/>
    <col min="17" max="17" width="16.41796875" customWidth="1"/>
    <col min="18" max="18" width="15" customWidth="1"/>
  </cols>
  <sheetData>
    <row r="1" spans="1:18" ht="14.7" thickBot="1" x14ac:dyDescent="0.6">
      <c r="A1" s="26"/>
      <c r="B1" s="27"/>
      <c r="C1" s="27"/>
      <c r="D1" s="27"/>
      <c r="E1" s="43" t="s">
        <v>50</v>
      </c>
      <c r="F1" s="44"/>
      <c r="G1" s="44"/>
      <c r="H1" s="45" t="s">
        <v>0</v>
      </c>
      <c r="I1" s="45"/>
      <c r="J1" s="45"/>
      <c r="K1" s="46" t="s">
        <v>1</v>
      </c>
      <c r="L1" s="46"/>
      <c r="M1" s="47" t="s">
        <v>28</v>
      </c>
      <c r="N1" s="47"/>
      <c r="O1" s="47"/>
      <c r="P1" s="48" t="s">
        <v>29</v>
      </c>
      <c r="Q1" s="48"/>
      <c r="R1" s="49"/>
    </row>
    <row r="2" spans="1:18" ht="14.7" thickBot="1" x14ac:dyDescent="0.6">
      <c r="A2" s="39" t="s">
        <v>2</v>
      </c>
      <c r="B2" s="40" t="s">
        <v>3</v>
      </c>
      <c r="C2" s="40" t="s">
        <v>3</v>
      </c>
      <c r="D2" s="40" t="s">
        <v>51</v>
      </c>
      <c r="E2" s="41" t="s">
        <v>26</v>
      </c>
      <c r="F2" s="41" t="s">
        <v>27</v>
      </c>
      <c r="G2" s="41" t="s">
        <v>4</v>
      </c>
      <c r="H2" s="41" t="s">
        <v>26</v>
      </c>
      <c r="I2" s="41" t="s">
        <v>27</v>
      </c>
      <c r="J2" s="41" t="s">
        <v>4</v>
      </c>
      <c r="K2" s="41" t="s">
        <v>26</v>
      </c>
      <c r="L2" s="41" t="s">
        <v>27</v>
      </c>
      <c r="M2" s="41" t="s">
        <v>26</v>
      </c>
      <c r="N2" s="41" t="s">
        <v>27</v>
      </c>
      <c r="O2" s="41" t="s">
        <v>4</v>
      </c>
      <c r="P2" s="41" t="s">
        <v>26</v>
      </c>
      <c r="Q2" s="41" t="s">
        <v>27</v>
      </c>
      <c r="R2" s="42" t="s">
        <v>4</v>
      </c>
    </row>
    <row r="3" spans="1:18" x14ac:dyDescent="0.55000000000000004">
      <c r="A3" s="31" t="s">
        <v>31</v>
      </c>
      <c r="B3" s="32" t="s">
        <v>33</v>
      </c>
      <c r="C3" s="33" t="s">
        <v>5</v>
      </c>
      <c r="D3" s="33" t="s">
        <v>52</v>
      </c>
      <c r="E3" s="34">
        <v>996</v>
      </c>
      <c r="F3" s="34">
        <v>309</v>
      </c>
      <c r="G3" s="34">
        <f t="shared" ref="G3:G19" si="0">SUM(E3:F3)</f>
        <v>1305</v>
      </c>
      <c r="H3" s="35">
        <v>3</v>
      </c>
      <c r="I3" s="35">
        <v>3</v>
      </c>
      <c r="J3" s="35">
        <f t="shared" ref="J3:J19" si="1">SUM(H3:I3)</f>
        <v>6</v>
      </c>
      <c r="K3" s="36">
        <f t="shared" ref="K3:L19" si="2">IFERROR(H3/H$20,"")</f>
        <v>0.1</v>
      </c>
      <c r="L3" s="36">
        <f t="shared" si="2"/>
        <v>0.1</v>
      </c>
      <c r="M3" s="37">
        <f t="shared" ref="M3:N19" si="3">IFERROR(K3*H$21,"")</f>
        <v>1070000</v>
      </c>
      <c r="N3" s="37">
        <f t="shared" si="3"/>
        <v>510000</v>
      </c>
      <c r="O3" s="37">
        <f t="shared" ref="O3:O19" si="4">SUM(M3:N3)</f>
        <v>1580000</v>
      </c>
      <c r="P3" s="37">
        <f t="shared" ref="P3:R19" si="5">IFERROR(M3/E3,"")</f>
        <v>1074.29718875502</v>
      </c>
      <c r="Q3" s="37">
        <f t="shared" si="5"/>
        <v>1650.485436893204</v>
      </c>
      <c r="R3" s="38">
        <f t="shared" si="5"/>
        <v>1210.7279693486589</v>
      </c>
    </row>
    <row r="4" spans="1:18" x14ac:dyDescent="0.55000000000000004">
      <c r="A4" s="12" t="s">
        <v>31</v>
      </c>
      <c r="B4" s="23" t="s">
        <v>34</v>
      </c>
      <c r="C4" s="2" t="s">
        <v>6</v>
      </c>
      <c r="D4" s="33" t="s">
        <v>52</v>
      </c>
      <c r="E4" s="3">
        <v>2302</v>
      </c>
      <c r="F4" s="3">
        <v>934</v>
      </c>
      <c r="G4" s="3">
        <f t="shared" si="0"/>
        <v>3236</v>
      </c>
      <c r="H4" s="4">
        <v>3</v>
      </c>
      <c r="I4" s="4">
        <v>3</v>
      </c>
      <c r="J4" s="4">
        <f t="shared" si="1"/>
        <v>6</v>
      </c>
      <c r="K4" s="5">
        <f t="shared" si="2"/>
        <v>0.1</v>
      </c>
      <c r="L4" s="5">
        <f t="shared" si="2"/>
        <v>0.1</v>
      </c>
      <c r="M4" s="6">
        <f t="shared" si="3"/>
        <v>1070000</v>
      </c>
      <c r="N4" s="6">
        <f t="shared" si="3"/>
        <v>510000</v>
      </c>
      <c r="O4" s="6">
        <f t="shared" si="4"/>
        <v>1580000</v>
      </c>
      <c r="P4" s="6">
        <f t="shared" si="5"/>
        <v>464.81320590790619</v>
      </c>
      <c r="Q4" s="6">
        <f t="shared" si="5"/>
        <v>546.0385438972163</v>
      </c>
      <c r="R4" s="28">
        <f t="shared" si="5"/>
        <v>488.25710754017308</v>
      </c>
    </row>
    <row r="5" spans="1:18" x14ac:dyDescent="0.55000000000000004">
      <c r="A5" s="12" t="s">
        <v>31</v>
      </c>
      <c r="B5" s="23" t="s">
        <v>35</v>
      </c>
      <c r="C5" s="2" t="s">
        <v>7</v>
      </c>
      <c r="D5" s="33" t="s">
        <v>52</v>
      </c>
      <c r="E5" s="3">
        <v>2986</v>
      </c>
      <c r="F5" s="3">
        <v>1205</v>
      </c>
      <c r="G5" s="3">
        <f t="shared" si="0"/>
        <v>4191</v>
      </c>
      <c r="H5" s="4">
        <v>3</v>
      </c>
      <c r="I5" s="4">
        <v>3</v>
      </c>
      <c r="J5" s="4">
        <f t="shared" si="1"/>
        <v>6</v>
      </c>
      <c r="K5" s="5">
        <f t="shared" si="2"/>
        <v>0.1</v>
      </c>
      <c r="L5" s="5">
        <f t="shared" si="2"/>
        <v>0.1</v>
      </c>
      <c r="M5" s="6">
        <f t="shared" si="3"/>
        <v>1070000</v>
      </c>
      <c r="N5" s="6">
        <f t="shared" si="3"/>
        <v>510000</v>
      </c>
      <c r="O5" s="6">
        <f t="shared" si="4"/>
        <v>1580000</v>
      </c>
      <c r="P5" s="6">
        <f t="shared" si="5"/>
        <v>358.33891493636975</v>
      </c>
      <c r="Q5" s="6">
        <f t="shared" si="5"/>
        <v>423.23651452282155</v>
      </c>
      <c r="R5" s="28">
        <f t="shared" si="5"/>
        <v>376.99832975423527</v>
      </c>
    </row>
    <row r="6" spans="1:18" x14ac:dyDescent="0.55000000000000004">
      <c r="A6" s="12" t="s">
        <v>31</v>
      </c>
      <c r="B6" s="23" t="s">
        <v>36</v>
      </c>
      <c r="C6" s="2" t="s">
        <v>8</v>
      </c>
      <c r="D6" s="2" t="s">
        <v>53</v>
      </c>
      <c r="E6" s="3">
        <v>845</v>
      </c>
      <c r="F6" s="3">
        <v>159</v>
      </c>
      <c r="G6" s="3">
        <f t="shared" si="0"/>
        <v>1004</v>
      </c>
      <c r="H6" s="4">
        <v>1</v>
      </c>
      <c r="I6" s="4">
        <v>1</v>
      </c>
      <c r="J6" s="4">
        <f t="shared" si="1"/>
        <v>2</v>
      </c>
      <c r="K6" s="5">
        <f t="shared" si="2"/>
        <v>3.3333333333333333E-2</v>
      </c>
      <c r="L6" s="5">
        <f t="shared" si="2"/>
        <v>3.3333333333333333E-2</v>
      </c>
      <c r="M6" s="6">
        <f t="shared" si="3"/>
        <v>356666.66666666669</v>
      </c>
      <c r="N6" s="6">
        <f t="shared" si="3"/>
        <v>170000</v>
      </c>
      <c r="O6" s="6">
        <f t="shared" si="4"/>
        <v>526666.66666666674</v>
      </c>
      <c r="P6" s="6">
        <f t="shared" si="5"/>
        <v>422.09072978303749</v>
      </c>
      <c r="Q6" s="6">
        <f t="shared" si="5"/>
        <v>1069.182389937107</v>
      </c>
      <c r="R6" s="28">
        <f t="shared" si="5"/>
        <v>524.5683930942896</v>
      </c>
    </row>
    <row r="7" spans="1:18" x14ac:dyDescent="0.55000000000000004">
      <c r="A7" s="12" t="s">
        <v>31</v>
      </c>
      <c r="B7" s="23" t="s">
        <v>39</v>
      </c>
      <c r="C7" s="2" t="s">
        <v>10</v>
      </c>
      <c r="D7" s="2" t="s">
        <v>54</v>
      </c>
      <c r="E7" s="3">
        <v>359</v>
      </c>
      <c r="F7" s="3">
        <v>88</v>
      </c>
      <c r="G7" s="3">
        <f t="shared" si="0"/>
        <v>447</v>
      </c>
      <c r="H7" s="4">
        <v>1</v>
      </c>
      <c r="I7" s="4">
        <v>1</v>
      </c>
      <c r="J7" s="4">
        <f t="shared" si="1"/>
        <v>2</v>
      </c>
      <c r="K7" s="5">
        <f t="shared" si="2"/>
        <v>3.3333333333333333E-2</v>
      </c>
      <c r="L7" s="5">
        <f t="shared" si="2"/>
        <v>3.3333333333333333E-2</v>
      </c>
      <c r="M7" s="6">
        <f t="shared" si="3"/>
        <v>356666.66666666669</v>
      </c>
      <c r="N7" s="6">
        <f t="shared" si="3"/>
        <v>170000</v>
      </c>
      <c r="O7" s="6">
        <f t="shared" si="4"/>
        <v>526666.66666666674</v>
      </c>
      <c r="P7" s="6">
        <f t="shared" si="5"/>
        <v>993.50046425255346</v>
      </c>
      <c r="Q7" s="6">
        <f t="shared" si="5"/>
        <v>1931.8181818181818</v>
      </c>
      <c r="R7" s="28">
        <f t="shared" si="5"/>
        <v>1178.2252050708428</v>
      </c>
    </row>
    <row r="8" spans="1:18" x14ac:dyDescent="0.55000000000000004">
      <c r="A8" s="12" t="s">
        <v>11</v>
      </c>
      <c r="B8" s="23" t="s">
        <v>40</v>
      </c>
      <c r="C8" s="2" t="s">
        <v>12</v>
      </c>
      <c r="D8" s="2" t="s">
        <v>55</v>
      </c>
      <c r="E8" s="3">
        <v>1044</v>
      </c>
      <c r="F8" s="3">
        <v>238</v>
      </c>
      <c r="G8" s="3">
        <f t="shared" si="0"/>
        <v>1282</v>
      </c>
      <c r="H8" s="4">
        <v>3</v>
      </c>
      <c r="I8" s="4">
        <v>3</v>
      </c>
      <c r="J8" s="4">
        <f t="shared" si="1"/>
        <v>6</v>
      </c>
      <c r="K8" s="5">
        <f t="shared" si="2"/>
        <v>0.1</v>
      </c>
      <c r="L8" s="5">
        <f t="shared" si="2"/>
        <v>0.1</v>
      </c>
      <c r="M8" s="6">
        <f t="shared" si="3"/>
        <v>1070000</v>
      </c>
      <c r="N8" s="6">
        <f t="shared" si="3"/>
        <v>510000</v>
      </c>
      <c r="O8" s="6">
        <f t="shared" si="4"/>
        <v>1580000</v>
      </c>
      <c r="P8" s="6">
        <f t="shared" si="5"/>
        <v>1024.9042145593869</v>
      </c>
      <c r="Q8" s="6">
        <f t="shared" si="5"/>
        <v>2142.8571428571427</v>
      </c>
      <c r="R8" s="28">
        <f t="shared" si="5"/>
        <v>1232.4492979719189</v>
      </c>
    </row>
    <row r="9" spans="1:18" x14ac:dyDescent="0.55000000000000004">
      <c r="A9" s="12" t="s">
        <v>11</v>
      </c>
      <c r="B9" s="23" t="s">
        <v>41</v>
      </c>
      <c r="C9" s="2" t="s">
        <v>13</v>
      </c>
      <c r="D9" s="2" t="s">
        <v>56</v>
      </c>
      <c r="E9" s="3">
        <f>E8</f>
        <v>1044</v>
      </c>
      <c r="F9" s="3">
        <f>F8</f>
        <v>238</v>
      </c>
      <c r="G9" s="3">
        <f t="shared" si="0"/>
        <v>1282</v>
      </c>
      <c r="H9" s="4">
        <v>1</v>
      </c>
      <c r="I9" s="4">
        <v>1</v>
      </c>
      <c r="J9" s="4">
        <f t="shared" si="1"/>
        <v>2</v>
      </c>
      <c r="K9" s="5">
        <f t="shared" si="2"/>
        <v>3.3333333333333333E-2</v>
      </c>
      <c r="L9" s="5">
        <f t="shared" si="2"/>
        <v>3.3333333333333333E-2</v>
      </c>
      <c r="M9" s="6">
        <f t="shared" si="3"/>
        <v>356666.66666666669</v>
      </c>
      <c r="N9" s="6">
        <f t="shared" si="3"/>
        <v>170000</v>
      </c>
      <c r="O9" s="6">
        <f t="shared" si="4"/>
        <v>526666.66666666674</v>
      </c>
      <c r="P9" s="6">
        <f t="shared" si="5"/>
        <v>341.63473818646236</v>
      </c>
      <c r="Q9" s="6">
        <f t="shared" si="5"/>
        <v>714.28571428571433</v>
      </c>
      <c r="R9" s="28">
        <f t="shared" si="5"/>
        <v>410.81643265730634</v>
      </c>
    </row>
    <row r="10" spans="1:18" x14ac:dyDescent="0.55000000000000004">
      <c r="A10" s="12" t="s">
        <v>11</v>
      </c>
      <c r="B10" s="23" t="s">
        <v>42</v>
      </c>
      <c r="C10" s="2" t="s">
        <v>14</v>
      </c>
      <c r="D10" s="2" t="s">
        <v>57</v>
      </c>
      <c r="E10" s="3">
        <v>800</v>
      </c>
      <c r="F10" s="3">
        <v>432</v>
      </c>
      <c r="G10" s="3">
        <f t="shared" si="0"/>
        <v>1232</v>
      </c>
      <c r="H10" s="4">
        <v>3</v>
      </c>
      <c r="I10" s="4">
        <v>3</v>
      </c>
      <c r="J10" s="4">
        <f t="shared" si="1"/>
        <v>6</v>
      </c>
      <c r="K10" s="5">
        <f t="shared" si="2"/>
        <v>0.1</v>
      </c>
      <c r="L10" s="5">
        <f t="shared" si="2"/>
        <v>0.1</v>
      </c>
      <c r="M10" s="6">
        <f t="shared" si="3"/>
        <v>1070000</v>
      </c>
      <c r="N10" s="6">
        <f t="shared" si="3"/>
        <v>510000</v>
      </c>
      <c r="O10" s="6">
        <f t="shared" si="4"/>
        <v>1580000</v>
      </c>
      <c r="P10" s="6">
        <f t="shared" si="5"/>
        <v>1337.5</v>
      </c>
      <c r="Q10" s="6">
        <f t="shared" si="5"/>
        <v>1180.5555555555557</v>
      </c>
      <c r="R10" s="28">
        <f t="shared" si="5"/>
        <v>1282.4675324675325</v>
      </c>
    </row>
    <row r="11" spans="1:18" x14ac:dyDescent="0.55000000000000004">
      <c r="A11" s="12" t="s">
        <v>9</v>
      </c>
      <c r="B11" s="23" t="s">
        <v>43</v>
      </c>
      <c r="C11" s="2" t="s">
        <v>15</v>
      </c>
      <c r="D11" s="2" t="s">
        <v>58</v>
      </c>
      <c r="E11" s="3">
        <v>1277</v>
      </c>
      <c r="F11" s="3">
        <v>375</v>
      </c>
      <c r="G11" s="3">
        <f t="shared" si="0"/>
        <v>1652</v>
      </c>
      <c r="H11" s="4">
        <v>1</v>
      </c>
      <c r="I11" s="4">
        <v>1</v>
      </c>
      <c r="J11" s="4">
        <f t="shared" si="1"/>
        <v>2</v>
      </c>
      <c r="K11" s="5">
        <f t="shared" si="2"/>
        <v>3.3333333333333333E-2</v>
      </c>
      <c r="L11" s="5">
        <f t="shared" si="2"/>
        <v>3.3333333333333333E-2</v>
      </c>
      <c r="M11" s="6">
        <f t="shared" si="3"/>
        <v>356666.66666666669</v>
      </c>
      <c r="N11" s="6">
        <f t="shared" si="3"/>
        <v>170000</v>
      </c>
      <c r="O11" s="6">
        <f t="shared" si="4"/>
        <v>526666.66666666674</v>
      </c>
      <c r="P11" s="6">
        <f t="shared" si="5"/>
        <v>279.30044374836859</v>
      </c>
      <c r="Q11" s="6">
        <f t="shared" si="5"/>
        <v>453.33333333333331</v>
      </c>
      <c r="R11" s="28">
        <f t="shared" si="5"/>
        <v>318.80548829701377</v>
      </c>
    </row>
    <row r="12" spans="1:18" x14ac:dyDescent="0.55000000000000004">
      <c r="A12" s="12" t="s">
        <v>9</v>
      </c>
      <c r="B12" s="23" t="s">
        <v>44</v>
      </c>
      <c r="C12" s="2" t="s">
        <v>16</v>
      </c>
      <c r="D12" s="2" t="s">
        <v>59</v>
      </c>
      <c r="E12" s="3">
        <v>2786</v>
      </c>
      <c r="F12" s="3">
        <v>924</v>
      </c>
      <c r="G12" s="3">
        <f t="shared" si="0"/>
        <v>3710</v>
      </c>
      <c r="H12" s="4">
        <v>1</v>
      </c>
      <c r="I12" s="4">
        <v>1</v>
      </c>
      <c r="J12" s="4">
        <f t="shared" si="1"/>
        <v>2</v>
      </c>
      <c r="K12" s="5">
        <f t="shared" si="2"/>
        <v>3.3333333333333333E-2</v>
      </c>
      <c r="L12" s="5">
        <f t="shared" si="2"/>
        <v>3.3333333333333333E-2</v>
      </c>
      <c r="M12" s="6">
        <f t="shared" si="3"/>
        <v>356666.66666666669</v>
      </c>
      <c r="N12" s="6">
        <f t="shared" si="3"/>
        <v>170000</v>
      </c>
      <c r="O12" s="6">
        <f t="shared" si="4"/>
        <v>526666.66666666674</v>
      </c>
      <c r="P12" s="6">
        <f t="shared" si="5"/>
        <v>128.02105766929887</v>
      </c>
      <c r="Q12" s="6">
        <f t="shared" si="5"/>
        <v>183.98268398268399</v>
      </c>
      <c r="R12" s="28">
        <f t="shared" si="5"/>
        <v>141.95867026055708</v>
      </c>
    </row>
    <row r="13" spans="1:18" x14ac:dyDescent="0.55000000000000004">
      <c r="A13" s="12" t="s">
        <v>9</v>
      </c>
      <c r="B13" s="23" t="s">
        <v>45</v>
      </c>
      <c r="C13" s="2" t="s">
        <v>17</v>
      </c>
      <c r="D13" s="2" t="s">
        <v>60</v>
      </c>
      <c r="E13" s="3">
        <v>1044</v>
      </c>
      <c r="F13" s="3">
        <v>238</v>
      </c>
      <c r="G13" s="3">
        <f t="shared" si="0"/>
        <v>1282</v>
      </c>
      <c r="H13" s="4">
        <v>1</v>
      </c>
      <c r="I13" s="4">
        <v>1</v>
      </c>
      <c r="J13" s="4">
        <f t="shared" si="1"/>
        <v>2</v>
      </c>
      <c r="K13" s="5">
        <f t="shared" si="2"/>
        <v>3.3333333333333333E-2</v>
      </c>
      <c r="L13" s="5">
        <f t="shared" si="2"/>
        <v>3.3333333333333333E-2</v>
      </c>
      <c r="M13" s="6">
        <f t="shared" si="3"/>
        <v>356666.66666666669</v>
      </c>
      <c r="N13" s="6">
        <f t="shared" si="3"/>
        <v>170000</v>
      </c>
      <c r="O13" s="6">
        <f t="shared" si="4"/>
        <v>526666.66666666674</v>
      </c>
      <c r="P13" s="6">
        <f t="shared" si="5"/>
        <v>341.63473818646236</v>
      </c>
      <c r="Q13" s="6">
        <f t="shared" si="5"/>
        <v>714.28571428571433</v>
      </c>
      <c r="R13" s="28">
        <f t="shared" si="5"/>
        <v>410.81643265730634</v>
      </c>
    </row>
    <row r="14" spans="1:18" x14ac:dyDescent="0.55000000000000004">
      <c r="A14" s="12" t="s">
        <v>9</v>
      </c>
      <c r="B14" s="23" t="s">
        <v>37</v>
      </c>
      <c r="C14" s="2" t="s">
        <v>18</v>
      </c>
      <c r="D14" s="2" t="s">
        <v>61</v>
      </c>
      <c r="E14" s="3">
        <v>50</v>
      </c>
      <c r="F14" s="3">
        <v>32</v>
      </c>
      <c r="G14" s="3">
        <f t="shared" si="0"/>
        <v>82</v>
      </c>
      <c r="H14" s="4">
        <v>1</v>
      </c>
      <c r="I14" s="4">
        <v>1</v>
      </c>
      <c r="J14" s="4">
        <f t="shared" si="1"/>
        <v>2</v>
      </c>
      <c r="K14" s="5">
        <f t="shared" si="2"/>
        <v>3.3333333333333333E-2</v>
      </c>
      <c r="L14" s="5">
        <f t="shared" si="2"/>
        <v>3.3333333333333333E-2</v>
      </c>
      <c r="M14" s="6">
        <f t="shared" si="3"/>
        <v>356666.66666666669</v>
      </c>
      <c r="N14" s="6">
        <f t="shared" si="3"/>
        <v>170000</v>
      </c>
      <c r="O14" s="6">
        <f t="shared" si="4"/>
        <v>526666.66666666674</v>
      </c>
      <c r="P14" s="6">
        <f t="shared" si="5"/>
        <v>7133.3333333333339</v>
      </c>
      <c r="Q14" s="6">
        <f t="shared" si="5"/>
        <v>5312.5</v>
      </c>
      <c r="R14" s="28">
        <f t="shared" si="5"/>
        <v>6422.7642276422775</v>
      </c>
    </row>
    <row r="15" spans="1:18" x14ac:dyDescent="0.55000000000000004">
      <c r="A15" s="12" t="s">
        <v>19</v>
      </c>
      <c r="B15" s="23" t="s">
        <v>38</v>
      </c>
      <c r="C15" s="2" t="s">
        <v>20</v>
      </c>
      <c r="D15" s="2" t="s">
        <v>62</v>
      </c>
      <c r="E15" s="3">
        <v>120</v>
      </c>
      <c r="F15" s="3">
        <v>46</v>
      </c>
      <c r="G15" s="3">
        <f t="shared" si="0"/>
        <v>166</v>
      </c>
      <c r="H15" s="4">
        <v>0.5</v>
      </c>
      <c r="I15" s="4">
        <v>0.5</v>
      </c>
      <c r="J15" s="4">
        <f t="shared" si="1"/>
        <v>1</v>
      </c>
      <c r="K15" s="5">
        <f t="shared" si="2"/>
        <v>1.6666666666666666E-2</v>
      </c>
      <c r="L15" s="5">
        <f t="shared" si="2"/>
        <v>1.6666666666666666E-2</v>
      </c>
      <c r="M15" s="6">
        <f t="shared" si="3"/>
        <v>178333.33333333334</v>
      </c>
      <c r="N15" s="6">
        <f t="shared" si="3"/>
        <v>85000</v>
      </c>
      <c r="O15" s="6">
        <f t="shared" si="4"/>
        <v>263333.33333333337</v>
      </c>
      <c r="P15" s="6">
        <f t="shared" si="5"/>
        <v>1486.1111111111111</v>
      </c>
      <c r="Q15" s="6">
        <f t="shared" si="5"/>
        <v>1847.8260869565217</v>
      </c>
      <c r="R15" s="28">
        <f t="shared" si="5"/>
        <v>1586.3453815261046</v>
      </c>
    </row>
    <row r="16" spans="1:18" x14ac:dyDescent="0.55000000000000004">
      <c r="A16" s="12" t="s">
        <v>19</v>
      </c>
      <c r="B16" s="23" t="s">
        <v>46</v>
      </c>
      <c r="C16" s="2" t="s">
        <v>21</v>
      </c>
      <c r="D16" s="2" t="s">
        <v>63</v>
      </c>
      <c r="E16" s="3">
        <v>140</v>
      </c>
      <c r="F16" s="3">
        <v>75</v>
      </c>
      <c r="G16" s="3">
        <f t="shared" si="0"/>
        <v>215</v>
      </c>
      <c r="H16" s="4">
        <v>0.5</v>
      </c>
      <c r="I16" s="4">
        <v>0.5</v>
      </c>
      <c r="J16" s="4">
        <f t="shared" si="1"/>
        <v>1</v>
      </c>
      <c r="K16" s="5">
        <f t="shared" si="2"/>
        <v>1.6666666666666666E-2</v>
      </c>
      <c r="L16" s="5">
        <f t="shared" si="2"/>
        <v>1.6666666666666666E-2</v>
      </c>
      <c r="M16" s="6">
        <f t="shared" si="3"/>
        <v>178333.33333333334</v>
      </c>
      <c r="N16" s="6">
        <f t="shared" si="3"/>
        <v>85000</v>
      </c>
      <c r="O16" s="6">
        <f t="shared" si="4"/>
        <v>263333.33333333337</v>
      </c>
      <c r="P16" s="6">
        <f t="shared" si="5"/>
        <v>1273.8095238095239</v>
      </c>
      <c r="Q16" s="6">
        <f t="shared" si="5"/>
        <v>1133.3333333333333</v>
      </c>
      <c r="R16" s="28">
        <f t="shared" si="5"/>
        <v>1224.8062015503879</v>
      </c>
    </row>
    <row r="17" spans="1:18" x14ac:dyDescent="0.55000000000000004">
      <c r="A17" s="12" t="s">
        <v>19</v>
      </c>
      <c r="B17" s="23" t="s">
        <v>47</v>
      </c>
      <c r="C17" s="2" t="s">
        <v>22</v>
      </c>
      <c r="D17" s="2" t="s">
        <v>64</v>
      </c>
      <c r="E17" s="3">
        <v>201</v>
      </c>
      <c r="F17" s="3">
        <v>154</v>
      </c>
      <c r="G17" s="3">
        <f t="shared" si="0"/>
        <v>355</v>
      </c>
      <c r="H17" s="4">
        <v>3</v>
      </c>
      <c r="I17" s="4">
        <v>3</v>
      </c>
      <c r="J17" s="4">
        <f t="shared" si="1"/>
        <v>6</v>
      </c>
      <c r="K17" s="5">
        <f t="shared" si="2"/>
        <v>0.1</v>
      </c>
      <c r="L17" s="5">
        <f t="shared" si="2"/>
        <v>0.1</v>
      </c>
      <c r="M17" s="6">
        <f t="shared" si="3"/>
        <v>1070000</v>
      </c>
      <c r="N17" s="6">
        <f t="shared" si="3"/>
        <v>510000</v>
      </c>
      <c r="O17" s="6">
        <f t="shared" si="4"/>
        <v>1580000</v>
      </c>
      <c r="P17" s="6">
        <f t="shared" si="5"/>
        <v>5323.3830845771145</v>
      </c>
      <c r="Q17" s="6">
        <f t="shared" si="5"/>
        <v>3311.6883116883118</v>
      </c>
      <c r="R17" s="28">
        <f t="shared" si="5"/>
        <v>4450.7042253521131</v>
      </c>
    </row>
    <row r="18" spans="1:18" x14ac:dyDescent="0.55000000000000004">
      <c r="A18" s="12" t="s">
        <v>23</v>
      </c>
      <c r="B18" s="23" t="s">
        <v>48</v>
      </c>
      <c r="C18" s="2" t="s">
        <v>24</v>
      </c>
      <c r="D18" s="2" t="s">
        <v>65</v>
      </c>
      <c r="E18" s="3">
        <v>150</v>
      </c>
      <c r="F18" s="3">
        <v>300</v>
      </c>
      <c r="G18" s="3">
        <f t="shared" si="0"/>
        <v>450</v>
      </c>
      <c r="H18" s="4">
        <v>2</v>
      </c>
      <c r="I18" s="4">
        <v>2</v>
      </c>
      <c r="J18" s="4">
        <f t="shared" si="1"/>
        <v>4</v>
      </c>
      <c r="K18" s="5">
        <f t="shared" si="2"/>
        <v>6.6666666666666666E-2</v>
      </c>
      <c r="L18" s="5">
        <f t="shared" si="2"/>
        <v>6.6666666666666666E-2</v>
      </c>
      <c r="M18" s="6">
        <f t="shared" si="3"/>
        <v>713333.33333333337</v>
      </c>
      <c r="N18" s="6">
        <f t="shared" si="3"/>
        <v>340000</v>
      </c>
      <c r="O18" s="6">
        <f t="shared" si="4"/>
        <v>1053333.3333333335</v>
      </c>
      <c r="P18" s="6">
        <f t="shared" si="5"/>
        <v>4755.5555555555557</v>
      </c>
      <c r="Q18" s="6">
        <f t="shared" si="5"/>
        <v>1133.3333333333333</v>
      </c>
      <c r="R18" s="28">
        <f t="shared" si="5"/>
        <v>2340.7407407407409</v>
      </c>
    </row>
    <row r="19" spans="1:18" ht="14.7" thickBot="1" x14ac:dyDescent="0.6">
      <c r="A19" s="29" t="s">
        <v>23</v>
      </c>
      <c r="B19" s="24" t="s">
        <v>49</v>
      </c>
      <c r="C19" s="7" t="s">
        <v>25</v>
      </c>
      <c r="D19" s="7" t="s">
        <v>66</v>
      </c>
      <c r="E19" s="8">
        <v>150</v>
      </c>
      <c r="F19" s="8">
        <v>300</v>
      </c>
      <c r="G19" s="8">
        <f t="shared" si="0"/>
        <v>450</v>
      </c>
      <c r="H19" s="9">
        <v>2</v>
      </c>
      <c r="I19" s="9">
        <v>2</v>
      </c>
      <c r="J19" s="9">
        <f t="shared" si="1"/>
        <v>4</v>
      </c>
      <c r="K19" s="10">
        <f t="shared" si="2"/>
        <v>6.6666666666666666E-2</v>
      </c>
      <c r="L19" s="10">
        <f t="shared" si="2"/>
        <v>6.6666666666666666E-2</v>
      </c>
      <c r="M19" s="11">
        <f t="shared" si="3"/>
        <v>713333.33333333337</v>
      </c>
      <c r="N19" s="11">
        <f t="shared" si="3"/>
        <v>340000</v>
      </c>
      <c r="O19" s="11">
        <f t="shared" si="4"/>
        <v>1053333.3333333335</v>
      </c>
      <c r="P19" s="11">
        <f t="shared" si="5"/>
        <v>4755.5555555555557</v>
      </c>
      <c r="Q19" s="11">
        <f t="shared" si="5"/>
        <v>1133.3333333333333</v>
      </c>
      <c r="R19" s="30">
        <f t="shared" si="5"/>
        <v>2340.7407407407409</v>
      </c>
    </row>
    <row r="20" spans="1:18" ht="14.7" thickBot="1" x14ac:dyDescent="0.6">
      <c r="A20" s="18"/>
      <c r="B20" s="22" t="s">
        <v>32</v>
      </c>
      <c r="C20" s="22" t="s">
        <v>32</v>
      </c>
      <c r="D20" s="22"/>
      <c r="E20" s="19"/>
      <c r="F20" s="19"/>
      <c r="G20" s="19"/>
      <c r="H20" s="19">
        <f>SUM(H3:H19)</f>
        <v>30</v>
      </c>
      <c r="I20" s="19">
        <f>SUM(I3:I19)</f>
        <v>30</v>
      </c>
      <c r="J20" s="19"/>
      <c r="K20" s="19"/>
      <c r="L20" s="19"/>
      <c r="M20" s="20">
        <f>H21</f>
        <v>10700000</v>
      </c>
      <c r="N20" s="20">
        <f>I21</f>
        <v>5100000</v>
      </c>
      <c r="O20" s="19"/>
      <c r="P20" s="19"/>
      <c r="Q20" s="19"/>
      <c r="R20" s="21"/>
    </row>
    <row r="21" spans="1:18" ht="14.7" hidden="1" thickBot="1" x14ac:dyDescent="0.6">
      <c r="A21" s="13"/>
      <c r="B21" s="25"/>
      <c r="C21" s="14" t="s">
        <v>30</v>
      </c>
      <c r="D21" s="14"/>
      <c r="E21" s="15"/>
      <c r="F21" s="15"/>
      <c r="G21" s="15"/>
      <c r="H21" s="16">
        <v>10700000</v>
      </c>
      <c r="I21" s="16">
        <v>5100000</v>
      </c>
      <c r="J21" s="15"/>
      <c r="K21" s="15"/>
      <c r="L21" s="15"/>
      <c r="M21" s="15"/>
      <c r="N21" s="15"/>
      <c r="O21" s="15"/>
      <c r="P21" s="15"/>
      <c r="Q21" s="15"/>
      <c r="R21" s="17"/>
    </row>
    <row r="22" spans="1:18" x14ac:dyDescent="0.55000000000000004"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</sheetData>
  <autoFilter ref="A2:R2" xr:uid="{C8E6B1BB-EDF9-4F97-AD28-115BC4DA8949}"/>
  <mergeCells count="5">
    <mergeCell ref="E1:G1"/>
    <mergeCell ref="H1:J1"/>
    <mergeCell ref="K1:L1"/>
    <mergeCell ref="M1:O1"/>
    <mergeCell ref="P1:R1"/>
  </mergeCells>
  <printOptions horizontalCentered="1" verticalCentered="1"/>
  <pageMargins left="0.25" right="0.25" top="0.75" bottom="0.75" header="0.3" footer="0.3"/>
  <pageSetup scale="3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A96010-160D-4316-A8B5-644B19952BDA}">
  <sheetPr>
    <pageSetUpPr fitToPage="1"/>
  </sheetPr>
  <dimension ref="A1:Q22"/>
  <sheetViews>
    <sheetView tabSelected="1" zoomScale="132" zoomScaleNormal="110" zoomScaleSheetLayoutView="78" workbookViewId="0">
      <pane xSplit="3" ySplit="2" topLeftCell="I3" activePane="bottomRight" state="frozen"/>
      <selection pane="topRight" activeCell="C1" sqref="C1"/>
      <selection pane="bottomLeft" activeCell="A3" sqref="A3"/>
      <selection pane="bottomRight" activeCell="L1" sqref="L1:N1"/>
    </sheetView>
  </sheetViews>
  <sheetFormatPr defaultRowHeight="14.4" x14ac:dyDescent="0.55000000000000004"/>
  <cols>
    <col min="1" max="1" width="10.89453125" bestFit="1" customWidth="1"/>
    <col min="2" max="2" width="15.5234375" customWidth="1"/>
    <col min="3" max="3" width="9" hidden="1" customWidth="1"/>
    <col min="4" max="5" width="13" bestFit="1" customWidth="1"/>
    <col min="6" max="6" width="11" bestFit="1" customWidth="1"/>
    <col min="7" max="8" width="13" bestFit="1" customWidth="1"/>
    <col min="9" max="9" width="11" bestFit="1" customWidth="1"/>
    <col min="10" max="10" width="16.68359375" customWidth="1"/>
    <col min="11" max="11" width="18.3125" customWidth="1"/>
    <col min="12" max="12" width="13.5234375" bestFit="1" customWidth="1"/>
    <col min="13" max="13" width="13.41796875" bestFit="1" customWidth="1"/>
    <col min="14" max="14" width="13.5234375" bestFit="1" customWidth="1"/>
    <col min="15" max="15" width="16.89453125" customWidth="1"/>
    <col min="16" max="16" width="16.41796875" customWidth="1"/>
    <col min="17" max="17" width="15" customWidth="1"/>
  </cols>
  <sheetData>
    <row r="1" spans="1:17" ht="14.7" thickBot="1" x14ac:dyDescent="0.6">
      <c r="A1" s="26"/>
      <c r="B1" s="27"/>
      <c r="C1" s="27"/>
      <c r="D1" s="43" t="s">
        <v>50</v>
      </c>
      <c r="E1" s="44"/>
      <c r="F1" s="44"/>
      <c r="G1" s="45" t="s">
        <v>0</v>
      </c>
      <c r="H1" s="45"/>
      <c r="I1" s="45"/>
      <c r="J1" s="46" t="s">
        <v>1</v>
      </c>
      <c r="K1" s="46"/>
      <c r="L1" s="47" t="s">
        <v>28</v>
      </c>
      <c r="M1" s="47"/>
      <c r="N1" s="47"/>
      <c r="O1" s="48" t="s">
        <v>29</v>
      </c>
      <c r="P1" s="48"/>
      <c r="Q1" s="49"/>
    </row>
    <row r="2" spans="1:17" ht="14.7" thickBot="1" x14ac:dyDescent="0.6">
      <c r="A2" s="39" t="s">
        <v>2</v>
      </c>
      <c r="B2" s="40" t="s">
        <v>3</v>
      </c>
      <c r="C2" s="40" t="s">
        <v>3</v>
      </c>
      <c r="D2" s="41" t="s">
        <v>26</v>
      </c>
      <c r="E2" s="41" t="s">
        <v>27</v>
      </c>
      <c r="F2" s="41" t="s">
        <v>4</v>
      </c>
      <c r="G2" s="41" t="s">
        <v>26</v>
      </c>
      <c r="H2" s="41" t="s">
        <v>27</v>
      </c>
      <c r="I2" s="41" t="s">
        <v>4</v>
      </c>
      <c r="J2" s="41" t="s">
        <v>26</v>
      </c>
      <c r="K2" s="41" t="s">
        <v>27</v>
      </c>
      <c r="L2" s="41" t="s">
        <v>26</v>
      </c>
      <c r="M2" s="41" t="s">
        <v>27</v>
      </c>
      <c r="N2" s="41" t="s">
        <v>4</v>
      </c>
      <c r="O2" s="41" t="s">
        <v>26</v>
      </c>
      <c r="P2" s="41" t="s">
        <v>27</v>
      </c>
      <c r="Q2" s="42" t="s">
        <v>4</v>
      </c>
    </row>
    <row r="3" spans="1:17" x14ac:dyDescent="0.55000000000000004">
      <c r="A3" s="31" t="s">
        <v>31</v>
      </c>
      <c r="B3" s="32" t="s">
        <v>33</v>
      </c>
      <c r="C3" s="33" t="s">
        <v>5</v>
      </c>
      <c r="D3" s="34">
        <v>996</v>
      </c>
      <c r="E3" s="34">
        <v>309</v>
      </c>
      <c r="F3" s="34">
        <f t="shared" ref="F3:F19" si="0">SUM(D3:E3)</f>
        <v>1305</v>
      </c>
      <c r="G3" s="35">
        <v>3</v>
      </c>
      <c r="H3" s="35">
        <v>3</v>
      </c>
      <c r="I3" s="35">
        <f t="shared" ref="I3:I19" si="1">SUM(G3:H3)</f>
        <v>6</v>
      </c>
      <c r="J3" s="36">
        <f t="shared" ref="J3:J19" si="2">IFERROR(G3/G$20,"")</f>
        <v>0.1</v>
      </c>
      <c r="K3" s="36">
        <f t="shared" ref="K3:K19" si="3">IFERROR(H3/H$20,"")</f>
        <v>0.1</v>
      </c>
      <c r="L3" s="37">
        <f>IFERROR(J3*L$20,"")</f>
        <v>1070000</v>
      </c>
      <c r="M3" s="37">
        <f>IFERROR(K3*M$20,"")</f>
        <v>510000</v>
      </c>
      <c r="N3" s="37">
        <f t="shared" ref="N3:N19" si="4">SUM(L3:M3)</f>
        <v>1580000</v>
      </c>
      <c r="O3" s="37">
        <f t="shared" ref="O3:O19" si="5">IFERROR(L3/D3,"")</f>
        <v>1074.29718875502</v>
      </c>
      <c r="P3" s="37">
        <f t="shared" ref="P3:P19" si="6">IFERROR(M3/E3,"")</f>
        <v>1650.485436893204</v>
      </c>
      <c r="Q3" s="38">
        <f t="shared" ref="Q3:Q19" si="7">IFERROR(N3/F3,"")</f>
        <v>1210.7279693486589</v>
      </c>
    </row>
    <row r="4" spans="1:17" x14ac:dyDescent="0.55000000000000004">
      <c r="A4" s="12" t="s">
        <v>31</v>
      </c>
      <c r="B4" s="23" t="s">
        <v>34</v>
      </c>
      <c r="C4" s="2" t="s">
        <v>6</v>
      </c>
      <c r="D4" s="3">
        <v>2302</v>
      </c>
      <c r="E4" s="3">
        <v>934</v>
      </c>
      <c r="F4" s="3">
        <f t="shared" si="0"/>
        <v>3236</v>
      </c>
      <c r="G4" s="4">
        <v>3</v>
      </c>
      <c r="H4" s="4">
        <v>3</v>
      </c>
      <c r="I4" s="4">
        <f t="shared" si="1"/>
        <v>6</v>
      </c>
      <c r="J4" s="5">
        <f t="shared" si="2"/>
        <v>0.1</v>
      </c>
      <c r="K4" s="5">
        <f t="shared" si="3"/>
        <v>0.1</v>
      </c>
      <c r="L4" s="6">
        <f t="shared" ref="L4:L19" si="8">IFERROR(J4*L$20,"")</f>
        <v>1070000</v>
      </c>
      <c r="M4" s="6">
        <f t="shared" ref="M4:M19" si="9">IFERROR(K4*M$20,"")</f>
        <v>510000</v>
      </c>
      <c r="N4" s="6">
        <f t="shared" si="4"/>
        <v>1580000</v>
      </c>
      <c r="O4" s="6">
        <f t="shared" si="5"/>
        <v>464.81320590790619</v>
      </c>
      <c r="P4" s="6">
        <f t="shared" si="6"/>
        <v>546.0385438972163</v>
      </c>
      <c r="Q4" s="28">
        <f t="shared" si="7"/>
        <v>488.25710754017308</v>
      </c>
    </row>
    <row r="5" spans="1:17" x14ac:dyDescent="0.55000000000000004">
      <c r="A5" s="12" t="s">
        <v>31</v>
      </c>
      <c r="B5" s="23" t="s">
        <v>35</v>
      </c>
      <c r="C5" s="2" t="s">
        <v>7</v>
      </c>
      <c r="D5" s="3">
        <v>2986</v>
      </c>
      <c r="E5" s="3">
        <v>1205</v>
      </c>
      <c r="F5" s="3">
        <f t="shared" si="0"/>
        <v>4191</v>
      </c>
      <c r="G5" s="4">
        <v>3</v>
      </c>
      <c r="H5" s="4">
        <v>3</v>
      </c>
      <c r="I5" s="4">
        <f t="shared" si="1"/>
        <v>6</v>
      </c>
      <c r="J5" s="5">
        <f t="shared" si="2"/>
        <v>0.1</v>
      </c>
      <c r="K5" s="5">
        <f t="shared" si="3"/>
        <v>0.1</v>
      </c>
      <c r="L5" s="6">
        <f t="shared" si="8"/>
        <v>1070000</v>
      </c>
      <c r="M5" s="6">
        <f t="shared" si="9"/>
        <v>510000</v>
      </c>
      <c r="N5" s="6">
        <f t="shared" si="4"/>
        <v>1580000</v>
      </c>
      <c r="O5" s="6">
        <f t="shared" si="5"/>
        <v>358.33891493636975</v>
      </c>
      <c r="P5" s="6">
        <f t="shared" si="6"/>
        <v>423.23651452282155</v>
      </c>
      <c r="Q5" s="28">
        <f t="shared" si="7"/>
        <v>376.99832975423527</v>
      </c>
    </row>
    <row r="6" spans="1:17" x14ac:dyDescent="0.55000000000000004">
      <c r="A6" s="12" t="s">
        <v>31</v>
      </c>
      <c r="B6" s="23" t="s">
        <v>36</v>
      </c>
      <c r="C6" s="2" t="s">
        <v>8</v>
      </c>
      <c r="D6" s="3">
        <v>845</v>
      </c>
      <c r="E6" s="3">
        <v>159</v>
      </c>
      <c r="F6" s="3">
        <f t="shared" si="0"/>
        <v>1004</v>
      </c>
      <c r="G6" s="4">
        <v>1</v>
      </c>
      <c r="H6" s="4">
        <v>1</v>
      </c>
      <c r="I6" s="4">
        <f t="shared" si="1"/>
        <v>2</v>
      </c>
      <c r="J6" s="5">
        <f t="shared" si="2"/>
        <v>3.3333333333333333E-2</v>
      </c>
      <c r="K6" s="5">
        <f t="shared" si="3"/>
        <v>3.3333333333333333E-2</v>
      </c>
      <c r="L6" s="6">
        <f t="shared" si="8"/>
        <v>356666.66666666669</v>
      </c>
      <c r="M6" s="6">
        <f t="shared" si="9"/>
        <v>170000</v>
      </c>
      <c r="N6" s="6">
        <f t="shared" si="4"/>
        <v>526666.66666666674</v>
      </c>
      <c r="O6" s="6">
        <f t="shared" si="5"/>
        <v>422.09072978303749</v>
      </c>
      <c r="P6" s="6">
        <f t="shared" si="6"/>
        <v>1069.182389937107</v>
      </c>
      <c r="Q6" s="28">
        <f t="shared" si="7"/>
        <v>524.5683930942896</v>
      </c>
    </row>
    <row r="7" spans="1:17" x14ac:dyDescent="0.55000000000000004">
      <c r="A7" s="12" t="s">
        <v>31</v>
      </c>
      <c r="B7" s="23" t="s">
        <v>39</v>
      </c>
      <c r="C7" s="2" t="s">
        <v>10</v>
      </c>
      <c r="D7" s="3">
        <v>359</v>
      </c>
      <c r="E7" s="3">
        <v>88</v>
      </c>
      <c r="F7" s="3">
        <f t="shared" si="0"/>
        <v>447</v>
      </c>
      <c r="G7" s="4">
        <v>1</v>
      </c>
      <c r="H7" s="4">
        <v>1</v>
      </c>
      <c r="I7" s="4">
        <f t="shared" si="1"/>
        <v>2</v>
      </c>
      <c r="J7" s="5">
        <f t="shared" si="2"/>
        <v>3.3333333333333333E-2</v>
      </c>
      <c r="K7" s="5">
        <f t="shared" si="3"/>
        <v>3.3333333333333333E-2</v>
      </c>
      <c r="L7" s="6">
        <f t="shared" si="8"/>
        <v>356666.66666666669</v>
      </c>
      <c r="M7" s="6">
        <f t="shared" si="9"/>
        <v>170000</v>
      </c>
      <c r="N7" s="6">
        <f t="shared" si="4"/>
        <v>526666.66666666674</v>
      </c>
      <c r="O7" s="6">
        <f t="shared" si="5"/>
        <v>993.50046425255346</v>
      </c>
      <c r="P7" s="6">
        <f t="shared" si="6"/>
        <v>1931.8181818181818</v>
      </c>
      <c r="Q7" s="28">
        <f t="shared" si="7"/>
        <v>1178.2252050708428</v>
      </c>
    </row>
    <row r="8" spans="1:17" x14ac:dyDescent="0.55000000000000004">
      <c r="A8" s="12" t="s">
        <v>11</v>
      </c>
      <c r="B8" s="23" t="s">
        <v>40</v>
      </c>
      <c r="C8" s="2" t="s">
        <v>12</v>
      </c>
      <c r="D8" s="3">
        <v>1044</v>
      </c>
      <c r="E8" s="3">
        <v>238</v>
      </c>
      <c r="F8" s="3">
        <f t="shared" si="0"/>
        <v>1282</v>
      </c>
      <c r="G8" s="4">
        <v>3</v>
      </c>
      <c r="H8" s="4">
        <v>3</v>
      </c>
      <c r="I8" s="4">
        <f t="shared" si="1"/>
        <v>6</v>
      </c>
      <c r="J8" s="5">
        <f t="shared" si="2"/>
        <v>0.1</v>
      </c>
      <c r="K8" s="5">
        <f t="shared" si="3"/>
        <v>0.1</v>
      </c>
      <c r="L8" s="6">
        <f t="shared" si="8"/>
        <v>1070000</v>
      </c>
      <c r="M8" s="6">
        <f t="shared" si="9"/>
        <v>510000</v>
      </c>
      <c r="N8" s="6">
        <f t="shared" si="4"/>
        <v>1580000</v>
      </c>
      <c r="O8" s="6">
        <f t="shared" si="5"/>
        <v>1024.9042145593869</v>
      </c>
      <c r="P8" s="6">
        <f t="shared" si="6"/>
        <v>2142.8571428571427</v>
      </c>
      <c r="Q8" s="28">
        <f t="shared" si="7"/>
        <v>1232.4492979719189</v>
      </c>
    </row>
    <row r="9" spans="1:17" x14ac:dyDescent="0.55000000000000004">
      <c r="A9" s="12" t="s">
        <v>11</v>
      </c>
      <c r="B9" s="23" t="s">
        <v>41</v>
      </c>
      <c r="C9" s="2" t="s">
        <v>13</v>
      </c>
      <c r="D9" s="3">
        <f>D8</f>
        <v>1044</v>
      </c>
      <c r="E9" s="3">
        <f>E8</f>
        <v>238</v>
      </c>
      <c r="F9" s="3">
        <f t="shared" si="0"/>
        <v>1282</v>
      </c>
      <c r="G9" s="4">
        <v>1</v>
      </c>
      <c r="H9" s="4">
        <v>1</v>
      </c>
      <c r="I9" s="4">
        <f t="shared" si="1"/>
        <v>2</v>
      </c>
      <c r="J9" s="5">
        <f t="shared" si="2"/>
        <v>3.3333333333333333E-2</v>
      </c>
      <c r="K9" s="5">
        <f t="shared" si="3"/>
        <v>3.3333333333333333E-2</v>
      </c>
      <c r="L9" s="6">
        <f t="shared" si="8"/>
        <v>356666.66666666669</v>
      </c>
      <c r="M9" s="6">
        <f t="shared" si="9"/>
        <v>170000</v>
      </c>
      <c r="N9" s="6">
        <f t="shared" si="4"/>
        <v>526666.66666666674</v>
      </c>
      <c r="O9" s="6">
        <f t="shared" si="5"/>
        <v>341.63473818646236</v>
      </c>
      <c r="P9" s="6">
        <f t="shared" si="6"/>
        <v>714.28571428571433</v>
      </c>
      <c r="Q9" s="28">
        <f t="shared" si="7"/>
        <v>410.81643265730634</v>
      </c>
    </row>
    <row r="10" spans="1:17" x14ac:dyDescent="0.55000000000000004">
      <c r="A10" s="12" t="s">
        <v>11</v>
      </c>
      <c r="B10" s="23" t="s">
        <v>42</v>
      </c>
      <c r="C10" s="2" t="s">
        <v>14</v>
      </c>
      <c r="D10" s="3">
        <v>800</v>
      </c>
      <c r="E10" s="3">
        <v>432</v>
      </c>
      <c r="F10" s="3">
        <f t="shared" si="0"/>
        <v>1232</v>
      </c>
      <c r="G10" s="4">
        <v>3</v>
      </c>
      <c r="H10" s="4">
        <v>3</v>
      </c>
      <c r="I10" s="4">
        <f t="shared" si="1"/>
        <v>6</v>
      </c>
      <c r="J10" s="5">
        <f t="shared" si="2"/>
        <v>0.1</v>
      </c>
      <c r="K10" s="5">
        <f t="shared" si="3"/>
        <v>0.1</v>
      </c>
      <c r="L10" s="6">
        <f t="shared" si="8"/>
        <v>1070000</v>
      </c>
      <c r="M10" s="6">
        <f t="shared" si="9"/>
        <v>510000</v>
      </c>
      <c r="N10" s="6">
        <f t="shared" si="4"/>
        <v>1580000</v>
      </c>
      <c r="O10" s="6">
        <f t="shared" si="5"/>
        <v>1337.5</v>
      </c>
      <c r="P10" s="6">
        <f t="shared" si="6"/>
        <v>1180.5555555555557</v>
      </c>
      <c r="Q10" s="28">
        <f t="shared" si="7"/>
        <v>1282.4675324675325</v>
      </c>
    </row>
    <row r="11" spans="1:17" x14ac:dyDescent="0.55000000000000004">
      <c r="A11" s="12" t="s">
        <v>9</v>
      </c>
      <c r="B11" s="23" t="s">
        <v>43</v>
      </c>
      <c r="C11" s="2" t="s">
        <v>15</v>
      </c>
      <c r="D11" s="3">
        <v>1277</v>
      </c>
      <c r="E11" s="3">
        <v>375</v>
      </c>
      <c r="F11" s="3">
        <f t="shared" si="0"/>
        <v>1652</v>
      </c>
      <c r="G11" s="4">
        <v>1</v>
      </c>
      <c r="H11" s="4">
        <v>1</v>
      </c>
      <c r="I11" s="4">
        <f t="shared" si="1"/>
        <v>2</v>
      </c>
      <c r="J11" s="5">
        <f t="shared" si="2"/>
        <v>3.3333333333333333E-2</v>
      </c>
      <c r="K11" s="5">
        <f t="shared" si="3"/>
        <v>3.3333333333333333E-2</v>
      </c>
      <c r="L11" s="6">
        <f t="shared" si="8"/>
        <v>356666.66666666669</v>
      </c>
      <c r="M11" s="6">
        <f t="shared" si="9"/>
        <v>170000</v>
      </c>
      <c r="N11" s="6">
        <f t="shared" si="4"/>
        <v>526666.66666666674</v>
      </c>
      <c r="O11" s="6">
        <f t="shared" si="5"/>
        <v>279.30044374836859</v>
      </c>
      <c r="P11" s="6">
        <f t="shared" si="6"/>
        <v>453.33333333333331</v>
      </c>
      <c r="Q11" s="28">
        <f t="shared" si="7"/>
        <v>318.80548829701377</v>
      </c>
    </row>
    <row r="12" spans="1:17" x14ac:dyDescent="0.55000000000000004">
      <c r="A12" s="12" t="s">
        <v>9</v>
      </c>
      <c r="B12" s="23" t="s">
        <v>44</v>
      </c>
      <c r="C12" s="2" t="s">
        <v>16</v>
      </c>
      <c r="D12" s="3">
        <v>2786</v>
      </c>
      <c r="E12" s="3">
        <v>924</v>
      </c>
      <c r="F12" s="3">
        <f t="shared" si="0"/>
        <v>3710</v>
      </c>
      <c r="G12" s="4">
        <v>1</v>
      </c>
      <c r="H12" s="4">
        <v>1</v>
      </c>
      <c r="I12" s="4">
        <f t="shared" si="1"/>
        <v>2</v>
      </c>
      <c r="J12" s="5">
        <f t="shared" si="2"/>
        <v>3.3333333333333333E-2</v>
      </c>
      <c r="K12" s="5">
        <f t="shared" si="3"/>
        <v>3.3333333333333333E-2</v>
      </c>
      <c r="L12" s="6">
        <f t="shared" si="8"/>
        <v>356666.66666666669</v>
      </c>
      <c r="M12" s="6">
        <f t="shared" si="9"/>
        <v>170000</v>
      </c>
      <c r="N12" s="6">
        <f t="shared" si="4"/>
        <v>526666.66666666674</v>
      </c>
      <c r="O12" s="6">
        <f t="shared" si="5"/>
        <v>128.02105766929887</v>
      </c>
      <c r="P12" s="6">
        <f t="shared" si="6"/>
        <v>183.98268398268399</v>
      </c>
      <c r="Q12" s="28">
        <f t="shared" si="7"/>
        <v>141.95867026055708</v>
      </c>
    </row>
    <row r="13" spans="1:17" x14ac:dyDescent="0.55000000000000004">
      <c r="A13" s="12" t="s">
        <v>9</v>
      </c>
      <c r="B13" s="23" t="s">
        <v>45</v>
      </c>
      <c r="C13" s="2" t="s">
        <v>17</v>
      </c>
      <c r="D13" s="3">
        <v>1044</v>
      </c>
      <c r="E13" s="3">
        <v>238</v>
      </c>
      <c r="F13" s="3">
        <f t="shared" si="0"/>
        <v>1282</v>
      </c>
      <c r="G13" s="4">
        <v>1</v>
      </c>
      <c r="H13" s="4">
        <v>1</v>
      </c>
      <c r="I13" s="4">
        <f t="shared" si="1"/>
        <v>2</v>
      </c>
      <c r="J13" s="5">
        <f t="shared" si="2"/>
        <v>3.3333333333333333E-2</v>
      </c>
      <c r="K13" s="5">
        <f t="shared" si="3"/>
        <v>3.3333333333333333E-2</v>
      </c>
      <c r="L13" s="6">
        <f t="shared" si="8"/>
        <v>356666.66666666669</v>
      </c>
      <c r="M13" s="6">
        <f t="shared" si="9"/>
        <v>170000</v>
      </c>
      <c r="N13" s="6">
        <f t="shared" si="4"/>
        <v>526666.66666666674</v>
      </c>
      <c r="O13" s="6">
        <f t="shared" si="5"/>
        <v>341.63473818646236</v>
      </c>
      <c r="P13" s="6">
        <f t="shared" si="6"/>
        <v>714.28571428571433</v>
      </c>
      <c r="Q13" s="28">
        <f t="shared" si="7"/>
        <v>410.81643265730634</v>
      </c>
    </row>
    <row r="14" spans="1:17" x14ac:dyDescent="0.55000000000000004">
      <c r="A14" s="12" t="s">
        <v>9</v>
      </c>
      <c r="B14" s="23" t="s">
        <v>37</v>
      </c>
      <c r="C14" s="2" t="s">
        <v>18</v>
      </c>
      <c r="D14" s="3">
        <v>50</v>
      </c>
      <c r="E14" s="3">
        <v>32</v>
      </c>
      <c r="F14" s="3">
        <f t="shared" si="0"/>
        <v>82</v>
      </c>
      <c r="G14" s="4">
        <v>1</v>
      </c>
      <c r="H14" s="4">
        <v>1</v>
      </c>
      <c r="I14" s="4">
        <f t="shared" si="1"/>
        <v>2</v>
      </c>
      <c r="J14" s="5">
        <f t="shared" si="2"/>
        <v>3.3333333333333333E-2</v>
      </c>
      <c r="K14" s="5">
        <f t="shared" si="3"/>
        <v>3.3333333333333333E-2</v>
      </c>
      <c r="L14" s="6">
        <f t="shared" si="8"/>
        <v>356666.66666666669</v>
      </c>
      <c r="M14" s="6">
        <f t="shared" si="9"/>
        <v>170000</v>
      </c>
      <c r="N14" s="6">
        <f t="shared" si="4"/>
        <v>526666.66666666674</v>
      </c>
      <c r="O14" s="6">
        <f t="shared" si="5"/>
        <v>7133.3333333333339</v>
      </c>
      <c r="P14" s="6">
        <f t="shared" si="6"/>
        <v>5312.5</v>
      </c>
      <c r="Q14" s="28">
        <f t="shared" si="7"/>
        <v>6422.7642276422775</v>
      </c>
    </row>
    <row r="15" spans="1:17" x14ac:dyDescent="0.55000000000000004">
      <c r="A15" s="12" t="s">
        <v>19</v>
      </c>
      <c r="B15" s="23" t="s">
        <v>38</v>
      </c>
      <c r="C15" s="2" t="s">
        <v>20</v>
      </c>
      <c r="D15" s="3">
        <v>120</v>
      </c>
      <c r="E15" s="3">
        <v>46</v>
      </c>
      <c r="F15" s="3">
        <f t="shared" si="0"/>
        <v>166</v>
      </c>
      <c r="G15" s="4">
        <v>0.5</v>
      </c>
      <c r="H15" s="4">
        <v>0.5</v>
      </c>
      <c r="I15" s="4">
        <f t="shared" si="1"/>
        <v>1</v>
      </c>
      <c r="J15" s="5">
        <f t="shared" si="2"/>
        <v>1.6666666666666666E-2</v>
      </c>
      <c r="K15" s="5">
        <f t="shared" si="3"/>
        <v>1.6666666666666666E-2</v>
      </c>
      <c r="L15" s="6">
        <f t="shared" si="8"/>
        <v>178333.33333333334</v>
      </c>
      <c r="M15" s="6">
        <f t="shared" si="9"/>
        <v>85000</v>
      </c>
      <c r="N15" s="6">
        <f t="shared" si="4"/>
        <v>263333.33333333337</v>
      </c>
      <c r="O15" s="6">
        <f t="shared" si="5"/>
        <v>1486.1111111111111</v>
      </c>
      <c r="P15" s="6">
        <f t="shared" si="6"/>
        <v>1847.8260869565217</v>
      </c>
      <c r="Q15" s="28">
        <f t="shared" si="7"/>
        <v>1586.3453815261046</v>
      </c>
    </row>
    <row r="16" spans="1:17" x14ac:dyDescent="0.55000000000000004">
      <c r="A16" s="12" t="s">
        <v>19</v>
      </c>
      <c r="B16" s="23" t="s">
        <v>46</v>
      </c>
      <c r="C16" s="2" t="s">
        <v>21</v>
      </c>
      <c r="D16" s="3">
        <v>140</v>
      </c>
      <c r="E16" s="3">
        <v>75</v>
      </c>
      <c r="F16" s="3">
        <f t="shared" si="0"/>
        <v>215</v>
      </c>
      <c r="G16" s="4">
        <v>0.5</v>
      </c>
      <c r="H16" s="4">
        <v>0.5</v>
      </c>
      <c r="I16" s="4">
        <f t="shared" si="1"/>
        <v>1</v>
      </c>
      <c r="J16" s="5">
        <f t="shared" si="2"/>
        <v>1.6666666666666666E-2</v>
      </c>
      <c r="K16" s="5">
        <f t="shared" si="3"/>
        <v>1.6666666666666666E-2</v>
      </c>
      <c r="L16" s="6">
        <f t="shared" si="8"/>
        <v>178333.33333333334</v>
      </c>
      <c r="M16" s="6">
        <f t="shared" si="9"/>
        <v>85000</v>
      </c>
      <c r="N16" s="6">
        <f t="shared" si="4"/>
        <v>263333.33333333337</v>
      </c>
      <c r="O16" s="6">
        <f t="shared" si="5"/>
        <v>1273.8095238095239</v>
      </c>
      <c r="P16" s="6">
        <f t="shared" si="6"/>
        <v>1133.3333333333333</v>
      </c>
      <c r="Q16" s="28">
        <f t="shared" si="7"/>
        <v>1224.8062015503879</v>
      </c>
    </row>
    <row r="17" spans="1:17" x14ac:dyDescent="0.55000000000000004">
      <c r="A17" s="12" t="s">
        <v>19</v>
      </c>
      <c r="B17" s="23" t="s">
        <v>47</v>
      </c>
      <c r="C17" s="2" t="s">
        <v>22</v>
      </c>
      <c r="D17" s="3">
        <v>201</v>
      </c>
      <c r="E17" s="3">
        <v>154</v>
      </c>
      <c r="F17" s="3">
        <f t="shared" si="0"/>
        <v>355</v>
      </c>
      <c r="G17" s="4">
        <v>3</v>
      </c>
      <c r="H17" s="4">
        <v>3</v>
      </c>
      <c r="I17" s="4">
        <f t="shared" si="1"/>
        <v>6</v>
      </c>
      <c r="J17" s="5">
        <f t="shared" si="2"/>
        <v>0.1</v>
      </c>
      <c r="K17" s="5">
        <f t="shared" si="3"/>
        <v>0.1</v>
      </c>
      <c r="L17" s="6">
        <f t="shared" si="8"/>
        <v>1070000</v>
      </c>
      <c r="M17" s="6">
        <f t="shared" si="9"/>
        <v>510000</v>
      </c>
      <c r="N17" s="6">
        <f t="shared" si="4"/>
        <v>1580000</v>
      </c>
      <c r="O17" s="6">
        <f t="shared" si="5"/>
        <v>5323.3830845771145</v>
      </c>
      <c r="P17" s="6">
        <f t="shared" si="6"/>
        <v>3311.6883116883118</v>
      </c>
      <c r="Q17" s="28">
        <f t="shared" si="7"/>
        <v>4450.7042253521131</v>
      </c>
    </row>
    <row r="18" spans="1:17" x14ac:dyDescent="0.55000000000000004">
      <c r="A18" s="12" t="s">
        <v>23</v>
      </c>
      <c r="B18" s="23" t="s">
        <v>48</v>
      </c>
      <c r="C18" s="2" t="s">
        <v>24</v>
      </c>
      <c r="D18" s="3">
        <v>150</v>
      </c>
      <c r="E18" s="3">
        <v>300</v>
      </c>
      <c r="F18" s="3">
        <f t="shared" si="0"/>
        <v>450</v>
      </c>
      <c r="G18" s="4">
        <v>2</v>
      </c>
      <c r="H18" s="4">
        <v>2</v>
      </c>
      <c r="I18" s="4">
        <f t="shared" si="1"/>
        <v>4</v>
      </c>
      <c r="J18" s="5">
        <f t="shared" si="2"/>
        <v>6.6666666666666666E-2</v>
      </c>
      <c r="K18" s="5">
        <f t="shared" si="3"/>
        <v>6.6666666666666666E-2</v>
      </c>
      <c r="L18" s="6">
        <f t="shared" si="8"/>
        <v>713333.33333333337</v>
      </c>
      <c r="M18" s="6">
        <f t="shared" si="9"/>
        <v>340000</v>
      </c>
      <c r="N18" s="6">
        <f t="shared" si="4"/>
        <v>1053333.3333333335</v>
      </c>
      <c r="O18" s="6">
        <f t="shared" si="5"/>
        <v>4755.5555555555557</v>
      </c>
      <c r="P18" s="6">
        <f t="shared" si="6"/>
        <v>1133.3333333333333</v>
      </c>
      <c r="Q18" s="28">
        <f t="shared" si="7"/>
        <v>2340.7407407407409</v>
      </c>
    </row>
    <row r="19" spans="1:17" ht="14.7" thickBot="1" x14ac:dyDescent="0.6">
      <c r="A19" s="29" t="s">
        <v>23</v>
      </c>
      <c r="B19" s="24" t="s">
        <v>49</v>
      </c>
      <c r="C19" s="7" t="s">
        <v>25</v>
      </c>
      <c r="D19" s="8">
        <v>150</v>
      </c>
      <c r="E19" s="8">
        <v>300</v>
      </c>
      <c r="F19" s="8">
        <f t="shared" si="0"/>
        <v>450</v>
      </c>
      <c r="G19" s="9">
        <v>2</v>
      </c>
      <c r="H19" s="9">
        <v>2</v>
      </c>
      <c r="I19" s="9">
        <f t="shared" si="1"/>
        <v>4</v>
      </c>
      <c r="J19" s="10">
        <f t="shared" si="2"/>
        <v>6.6666666666666666E-2</v>
      </c>
      <c r="K19" s="10">
        <f t="shared" si="3"/>
        <v>6.6666666666666666E-2</v>
      </c>
      <c r="L19" s="11">
        <f t="shared" si="8"/>
        <v>713333.33333333337</v>
      </c>
      <c r="M19" s="11">
        <f t="shared" si="9"/>
        <v>340000</v>
      </c>
      <c r="N19" s="11">
        <f t="shared" si="4"/>
        <v>1053333.3333333335</v>
      </c>
      <c r="O19" s="11">
        <f t="shared" si="5"/>
        <v>4755.5555555555557</v>
      </c>
      <c r="P19" s="11">
        <f t="shared" si="6"/>
        <v>1133.3333333333333</v>
      </c>
      <c r="Q19" s="30">
        <f t="shared" si="7"/>
        <v>2340.7407407407409</v>
      </c>
    </row>
    <row r="20" spans="1:17" ht="14.7" thickBot="1" x14ac:dyDescent="0.6">
      <c r="A20" s="18"/>
      <c r="B20" s="22" t="s">
        <v>32</v>
      </c>
      <c r="C20" s="22" t="s">
        <v>32</v>
      </c>
      <c r="D20" s="19"/>
      <c r="E20" s="19"/>
      <c r="F20" s="19"/>
      <c r="G20" s="19">
        <f>SUM(G3:G19)</f>
        <v>30</v>
      </c>
      <c r="H20" s="19">
        <f>SUM(H3:H19)</f>
        <v>30</v>
      </c>
      <c r="I20" s="19"/>
      <c r="J20" s="19"/>
      <c r="K20" s="19"/>
      <c r="L20" s="20">
        <f>G21</f>
        <v>10700000</v>
      </c>
      <c r="M20" s="20">
        <f>H21</f>
        <v>5100000</v>
      </c>
      <c r="N20" s="19"/>
      <c r="O20" s="19"/>
      <c r="P20" s="19"/>
      <c r="Q20" s="21"/>
    </row>
    <row r="21" spans="1:17" ht="14.7" hidden="1" thickBot="1" x14ac:dyDescent="0.6">
      <c r="A21" s="13"/>
      <c r="B21" s="25"/>
      <c r="C21" s="14" t="s">
        <v>30</v>
      </c>
      <c r="D21" s="15"/>
      <c r="E21" s="15"/>
      <c r="F21" s="15"/>
      <c r="G21" s="16">
        <v>10700000</v>
      </c>
      <c r="H21" s="16">
        <v>5100000</v>
      </c>
      <c r="I21" s="15"/>
      <c r="J21" s="15"/>
      <c r="K21" s="15"/>
      <c r="L21" s="15"/>
      <c r="M21" s="15"/>
      <c r="N21" s="15"/>
      <c r="O21" s="15"/>
      <c r="P21" s="15"/>
      <c r="Q21" s="17"/>
    </row>
    <row r="22" spans="1:17" x14ac:dyDescent="0.55000000000000004"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</sheetData>
  <autoFilter ref="A2:Q2" xr:uid="{C8E6B1BB-EDF9-4F97-AD28-115BC4DA8949}"/>
  <mergeCells count="5">
    <mergeCell ref="D1:F1"/>
    <mergeCell ref="G1:I1"/>
    <mergeCell ref="J1:K1"/>
    <mergeCell ref="L1:N1"/>
    <mergeCell ref="O1:Q1"/>
  </mergeCells>
  <printOptions horizontalCentered="1" verticalCentered="1"/>
  <pageMargins left="0.25" right="0.25" top="0.75" bottom="0.75" header="0.3" footer="0.3"/>
  <pageSetup scale="5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EBD9F73258B0C43AB69745B7FCAC156" ma:contentTypeVersion="18" ma:contentTypeDescription="Create a new document." ma:contentTypeScope="" ma:versionID="dbc5de88cfc8378d2917e91585831ce9">
  <xsd:schema xmlns:xsd="http://www.w3.org/2001/XMLSchema" xmlns:xs="http://www.w3.org/2001/XMLSchema" xmlns:p="http://schemas.microsoft.com/office/2006/metadata/properties" xmlns:ns2="df8bf540-37ef-4a94-8e99-fa6bb684d7a8" xmlns:ns3="2250b2cd-80fe-47a4-9534-3c5032a93e78" targetNamespace="http://schemas.microsoft.com/office/2006/metadata/properties" ma:root="true" ma:fieldsID="a021290a7c6dc814ba6c5f03f0a30528" ns2:_="" ns3:_="">
    <xsd:import namespace="df8bf540-37ef-4a94-8e99-fa6bb684d7a8"/>
    <xsd:import namespace="2250b2cd-80fe-47a4-9534-3c5032a93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8bf540-37ef-4a94-8e99-fa6bb684d7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2c91762c-c6f8-4ccf-9739-3a2993485b9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50b2cd-80fe-47a4-9534-3c5032a93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dc3754ca-fd1b-4174-8a52-b927b7a9efcb}" ma:internalName="TaxCatchAll" ma:showField="CatchAllData" ma:web="2250b2cd-80fe-47a4-9534-3c5032a93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f8bf540-37ef-4a94-8e99-fa6bb684d7a8">
      <Terms xmlns="http://schemas.microsoft.com/office/infopath/2007/PartnerControls"/>
    </lcf76f155ced4ddcb4097134ff3c332f>
    <TaxCatchAll xmlns="2250b2cd-80fe-47a4-9534-3c5032a93e78" xsi:nil="true"/>
  </documentManagement>
</p:properties>
</file>

<file path=customXml/itemProps1.xml><?xml version="1.0" encoding="utf-8"?>
<ds:datastoreItem xmlns:ds="http://schemas.openxmlformats.org/officeDocument/2006/customXml" ds:itemID="{26C14F0D-8A8E-425E-B34B-28AF13B550DF}"/>
</file>

<file path=customXml/itemProps2.xml><?xml version="1.0" encoding="utf-8"?>
<ds:datastoreItem xmlns:ds="http://schemas.openxmlformats.org/officeDocument/2006/customXml" ds:itemID="{C088C140-1FF1-46C2-A1B2-62BD1A3B18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42E1C89-0A7E-4F6D-8E77-7F23A93E7D7C}">
  <ds:schemaRefs>
    <ds:schemaRef ds:uri="http://schemas.microsoft.com/office/2006/metadata/properties"/>
    <ds:schemaRef ds:uri="http://schemas.microsoft.com/office/infopath/2007/PartnerControls"/>
    <ds:schemaRef ds:uri="http://purl.org/dc/dcmitype/"/>
    <ds:schemaRef ds:uri="http://purl.org/dc/terms/"/>
    <ds:schemaRef ds:uri="http://purl.org/dc/elements/1.1/"/>
    <ds:schemaRef ds:uri="http://schemas.openxmlformats.org/package/2006/metadata/core-properties"/>
    <ds:schemaRef ds:uri="2cc87877-c41a-4943-9614-348391f9b20f"/>
    <ds:schemaRef ds:uri="http://schemas.microsoft.com/office/2006/documentManagement/types"/>
    <ds:schemaRef ds:uri="1eb8c3ed-a00f-4d14-938f-93b498313d74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Value by Payor (2)</vt:lpstr>
      <vt:lpstr>Value by Payor</vt:lpstr>
    </vt:vector>
  </TitlesOfParts>
  <Manager/>
  <Company>DuPage Medical Group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Lamm, Mark</dc:creator>
  <cp:keywords/>
  <dc:description/>
  <cp:lastModifiedBy>Philip, Mathew</cp:lastModifiedBy>
  <cp:revision/>
  <cp:lastPrinted>2025-04-08T16:14:07Z</cp:lastPrinted>
  <dcterms:created xsi:type="dcterms:W3CDTF">2024-08-29T14:27:09Z</dcterms:created>
  <dcterms:modified xsi:type="dcterms:W3CDTF">2025-04-11T15:07:53Z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0x0101001EBD9F73258B0C43AB69745B7FCAC156</vt:lpwstr>
  </property>
</Properties>
</file>